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6" windowWidth="5088" windowHeight="11640"/>
  </bookViews>
  <sheets>
    <sheet name="GHG2015" sheetId="4" r:id="rId1"/>
    <sheet name="GHG2010TS" sheetId="1" r:id="rId2"/>
    <sheet name="Workings" sheetId="3" r:id="rId3"/>
    <sheet name="UNFCCC" sheetId="5" r:id="rId4"/>
  </sheets>
  <externalReferences>
    <externalReference r:id="rId5"/>
    <externalReference r:id="rId6"/>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AF193" i="3" l="1"/>
  <c r="AF194" i="3"/>
  <c r="AF195" i="3"/>
  <c r="AF196" i="3"/>
  <c r="U3" i="3"/>
  <c r="V3" i="3"/>
  <c r="W3" i="3"/>
  <c r="X3" i="3"/>
  <c r="Y3" i="3"/>
  <c r="Z3" i="3"/>
  <c r="AA3" i="3"/>
  <c r="AB3" i="3"/>
  <c r="AC3" i="3"/>
  <c r="AD3" i="3"/>
  <c r="AE3" i="3"/>
  <c r="AF3" i="3"/>
  <c r="AG3" i="3"/>
  <c r="AH3" i="3"/>
  <c r="AI3" i="3"/>
  <c r="AJ3" i="3"/>
  <c r="AK3" i="3"/>
  <c r="AL3" i="3"/>
  <c r="AM3" i="3"/>
  <c r="U4" i="3"/>
  <c r="V4" i="3"/>
  <c r="W4" i="3"/>
  <c r="X4" i="3"/>
  <c r="Y4" i="3"/>
  <c r="Z4" i="3"/>
  <c r="AA4" i="3"/>
  <c r="AB4" i="3"/>
  <c r="AC4" i="3"/>
  <c r="AD4" i="3"/>
  <c r="AE4" i="3"/>
  <c r="AF4" i="3"/>
  <c r="AG4" i="3"/>
  <c r="AH4" i="3"/>
  <c r="AI4" i="3"/>
  <c r="AJ4" i="3"/>
  <c r="AK4" i="3"/>
  <c r="AL4" i="3"/>
  <c r="AM4" i="3"/>
  <c r="U5" i="3"/>
  <c r="V5" i="3"/>
  <c r="W5" i="3"/>
  <c r="X5" i="3"/>
  <c r="Y5" i="3"/>
  <c r="Z5" i="3"/>
  <c r="AA5" i="3"/>
  <c r="AB5" i="3"/>
  <c r="AC5" i="3"/>
  <c r="AD5" i="3"/>
  <c r="AE5" i="3"/>
  <c r="AF5" i="3"/>
  <c r="AG5" i="3"/>
  <c r="AH5" i="3"/>
  <c r="AI5" i="3"/>
  <c r="AJ5" i="3"/>
  <c r="AK5" i="3"/>
  <c r="AL5" i="3"/>
  <c r="AM5" i="3"/>
  <c r="U6" i="3"/>
  <c r="V6" i="3"/>
  <c r="W6" i="3"/>
  <c r="X6" i="3"/>
  <c r="Y6" i="3"/>
  <c r="Z6" i="3"/>
  <c r="AA6" i="3"/>
  <c r="AB6" i="3"/>
  <c r="AC6" i="3"/>
  <c r="AD6" i="3"/>
  <c r="AE6" i="3"/>
  <c r="AF6" i="3"/>
  <c r="AG6" i="3"/>
  <c r="AH6" i="3"/>
  <c r="AI6" i="3"/>
  <c r="AJ6" i="3"/>
  <c r="AK6" i="3"/>
  <c r="AL6" i="3"/>
  <c r="AM6" i="3"/>
  <c r="U7" i="3"/>
  <c r="V7" i="3"/>
  <c r="W7" i="3"/>
  <c r="X7" i="3"/>
  <c r="Y7" i="3"/>
  <c r="Z7" i="3"/>
  <c r="AA7" i="3"/>
  <c r="AB7" i="3"/>
  <c r="AC7" i="3"/>
  <c r="AD7" i="3"/>
  <c r="AE7" i="3"/>
  <c r="AF7" i="3"/>
  <c r="AG7" i="3"/>
  <c r="AH7" i="3"/>
  <c r="AI7" i="3"/>
  <c r="AJ7" i="3"/>
  <c r="AK7" i="3"/>
  <c r="AL7" i="3"/>
  <c r="AM7" i="3"/>
  <c r="U8" i="3"/>
  <c r="V8" i="3"/>
  <c r="W8" i="3"/>
  <c r="X8" i="3"/>
  <c r="Y8" i="3"/>
  <c r="Z8" i="3"/>
  <c r="AA8" i="3"/>
  <c r="AB8" i="3"/>
  <c r="AC8" i="3"/>
  <c r="AD8" i="3"/>
  <c r="AE8" i="3"/>
  <c r="AF8" i="3"/>
  <c r="AG8" i="3"/>
  <c r="AH8" i="3"/>
  <c r="AI8" i="3"/>
  <c r="AJ8" i="3"/>
  <c r="AK8" i="3"/>
  <c r="AL8" i="3"/>
  <c r="AM8" i="3"/>
  <c r="U9" i="3"/>
  <c r="V9" i="3"/>
  <c r="W9" i="3"/>
  <c r="X9" i="3"/>
  <c r="Y9" i="3"/>
  <c r="Z9" i="3"/>
  <c r="AA9" i="3"/>
  <c r="AB9" i="3"/>
  <c r="AC9" i="3"/>
  <c r="AD9" i="3"/>
  <c r="AE9" i="3"/>
  <c r="AF9" i="3"/>
  <c r="AG9" i="3"/>
  <c r="AH9" i="3"/>
  <c r="AI9" i="3"/>
  <c r="AJ9" i="3"/>
  <c r="AK9" i="3"/>
  <c r="AL9" i="3"/>
  <c r="AM9" i="3"/>
  <c r="U10" i="3"/>
  <c r="V10" i="3"/>
  <c r="W10" i="3"/>
  <c r="X10" i="3"/>
  <c r="Y10" i="3"/>
  <c r="Z10" i="3"/>
  <c r="AA10" i="3"/>
  <c r="AB10" i="3"/>
  <c r="AC10" i="3"/>
  <c r="AD10" i="3"/>
  <c r="AE10" i="3"/>
  <c r="AF10" i="3"/>
  <c r="AG10" i="3"/>
  <c r="AH10" i="3"/>
  <c r="AI10" i="3"/>
  <c r="AJ10" i="3"/>
  <c r="AK10" i="3"/>
  <c r="AL10" i="3"/>
  <c r="AM10" i="3"/>
  <c r="U11" i="3"/>
  <c r="V11" i="3"/>
  <c r="W11" i="3"/>
  <c r="X11" i="3"/>
  <c r="Y11" i="3"/>
  <c r="Z11" i="3"/>
  <c r="AA11" i="3"/>
  <c r="AB11" i="3"/>
  <c r="AC11" i="3"/>
  <c r="AD11" i="3"/>
  <c r="AE11" i="3"/>
  <c r="AF11" i="3"/>
  <c r="AG11" i="3"/>
  <c r="AH11" i="3"/>
  <c r="AI11" i="3"/>
  <c r="AJ11" i="3"/>
  <c r="AK11" i="3"/>
  <c r="AL11" i="3"/>
  <c r="AM11" i="3"/>
  <c r="U12" i="3"/>
  <c r="V12" i="3"/>
  <c r="W12" i="3"/>
  <c r="X12" i="3"/>
  <c r="Y12" i="3"/>
  <c r="Z12" i="3"/>
  <c r="AA12" i="3"/>
  <c r="AB12" i="3"/>
  <c r="AC12" i="3"/>
  <c r="AD12" i="3"/>
  <c r="AE12" i="3"/>
  <c r="AF12" i="3"/>
  <c r="AG12" i="3"/>
  <c r="AH12" i="3"/>
  <c r="AI12" i="3"/>
  <c r="AJ12" i="3"/>
  <c r="AK12" i="3"/>
  <c r="AL12" i="3"/>
  <c r="AM12" i="3"/>
  <c r="U13" i="3"/>
  <c r="V13" i="3"/>
  <c r="W13" i="3"/>
  <c r="X13" i="3"/>
  <c r="Y13" i="3"/>
  <c r="Z13" i="3"/>
  <c r="AA13" i="3"/>
  <c r="AB13" i="3"/>
  <c r="AC13" i="3"/>
  <c r="AD13" i="3"/>
  <c r="AE13" i="3"/>
  <c r="AF13" i="3"/>
  <c r="AG13" i="3"/>
  <c r="AH13" i="3"/>
  <c r="AI13" i="3"/>
  <c r="AJ13" i="3"/>
  <c r="AK13" i="3"/>
  <c r="AL13" i="3"/>
  <c r="AM13" i="3"/>
  <c r="U14" i="3"/>
  <c r="V14" i="3"/>
  <c r="W14" i="3"/>
  <c r="X14" i="3"/>
  <c r="Y14" i="3"/>
  <c r="Z14" i="3"/>
  <c r="AA14" i="3"/>
  <c r="AB14" i="3"/>
  <c r="AC14" i="3"/>
  <c r="AD14" i="3"/>
  <c r="AE14" i="3"/>
  <c r="AF14" i="3"/>
  <c r="AG14" i="3"/>
  <c r="AH14" i="3"/>
  <c r="AI14" i="3"/>
  <c r="AJ14" i="3"/>
  <c r="AK14" i="3"/>
  <c r="AL14" i="3"/>
  <c r="AM14" i="3"/>
  <c r="U15" i="3"/>
  <c r="V15" i="3"/>
  <c r="W15" i="3"/>
  <c r="X15" i="3"/>
  <c r="Y15" i="3"/>
  <c r="Z15" i="3"/>
  <c r="AA15" i="3"/>
  <c r="AB15" i="3"/>
  <c r="AC15" i="3"/>
  <c r="AD15" i="3"/>
  <c r="AE15" i="3"/>
  <c r="AF15" i="3"/>
  <c r="AG15" i="3"/>
  <c r="AH15" i="3"/>
  <c r="AI15" i="3"/>
  <c r="AJ15" i="3"/>
  <c r="AK15" i="3"/>
  <c r="AL15" i="3"/>
  <c r="AM15" i="3"/>
  <c r="U16" i="3"/>
  <c r="V16" i="3"/>
  <c r="W16" i="3"/>
  <c r="X16" i="3"/>
  <c r="Y16" i="3"/>
  <c r="Z16" i="3"/>
  <c r="AA16" i="3"/>
  <c r="AB16" i="3"/>
  <c r="AC16" i="3"/>
  <c r="AD16" i="3"/>
  <c r="AE16" i="3"/>
  <c r="AF16" i="3"/>
  <c r="AG16" i="3"/>
  <c r="AH16" i="3"/>
  <c r="AI16" i="3"/>
  <c r="AJ16" i="3"/>
  <c r="AK16" i="3"/>
  <c r="AL16" i="3"/>
  <c r="AM16" i="3"/>
  <c r="U17" i="3"/>
  <c r="V17" i="3"/>
  <c r="W17" i="3"/>
  <c r="X17" i="3"/>
  <c r="Y17" i="3"/>
  <c r="Z17" i="3"/>
  <c r="AA17" i="3"/>
  <c r="AB17" i="3"/>
  <c r="AC17" i="3"/>
  <c r="AD17" i="3"/>
  <c r="AE17" i="3"/>
  <c r="AF17" i="3"/>
  <c r="AG17" i="3"/>
  <c r="AH17" i="3"/>
  <c r="AI17" i="3"/>
  <c r="AJ17" i="3"/>
  <c r="AK17" i="3"/>
  <c r="AL17" i="3"/>
  <c r="AM17" i="3"/>
  <c r="U18" i="3"/>
  <c r="V18" i="3"/>
  <c r="W18" i="3"/>
  <c r="X18" i="3"/>
  <c r="Y18" i="3"/>
  <c r="Z18" i="3"/>
  <c r="AA18" i="3"/>
  <c r="AB18" i="3"/>
  <c r="AC18" i="3"/>
  <c r="AD18" i="3"/>
  <c r="AE18" i="3"/>
  <c r="AF18" i="3"/>
  <c r="AG18" i="3"/>
  <c r="AH18" i="3"/>
  <c r="AI18" i="3"/>
  <c r="AJ18" i="3"/>
  <c r="AK18" i="3"/>
  <c r="AL18" i="3"/>
  <c r="AM18" i="3"/>
  <c r="U19" i="3"/>
  <c r="V19" i="3"/>
  <c r="W19" i="3"/>
  <c r="X19" i="3"/>
  <c r="Y19" i="3"/>
  <c r="Z19" i="3"/>
  <c r="AA19" i="3"/>
  <c r="AB19" i="3"/>
  <c r="AC19" i="3"/>
  <c r="AD19" i="3"/>
  <c r="AE19" i="3"/>
  <c r="AF19" i="3"/>
  <c r="AG19" i="3"/>
  <c r="AH19" i="3"/>
  <c r="AI19" i="3"/>
  <c r="AJ19" i="3"/>
  <c r="AK19" i="3"/>
  <c r="AL19" i="3"/>
  <c r="AM19" i="3"/>
  <c r="U20" i="3"/>
  <c r="V20" i="3"/>
  <c r="W20" i="3"/>
  <c r="X20" i="3"/>
  <c r="Y20" i="3"/>
  <c r="Z20" i="3"/>
  <c r="AA20" i="3"/>
  <c r="AB20" i="3"/>
  <c r="AC20" i="3"/>
  <c r="AD20" i="3"/>
  <c r="AE20" i="3"/>
  <c r="AF20" i="3"/>
  <c r="AG20" i="3"/>
  <c r="AH20" i="3"/>
  <c r="AI20" i="3"/>
  <c r="AJ20" i="3"/>
  <c r="AK20" i="3"/>
  <c r="AL20" i="3"/>
  <c r="AM20" i="3"/>
  <c r="U21" i="3"/>
  <c r="V21" i="3"/>
  <c r="W21" i="3"/>
  <c r="X21" i="3"/>
  <c r="Y21" i="3"/>
  <c r="Z21" i="3"/>
  <c r="AA21" i="3"/>
  <c r="AB21" i="3"/>
  <c r="AC21" i="3"/>
  <c r="AD21" i="3"/>
  <c r="AE21" i="3"/>
  <c r="AF21" i="3"/>
  <c r="AG21" i="3"/>
  <c r="AH21" i="3"/>
  <c r="AI21" i="3"/>
  <c r="AJ21" i="3"/>
  <c r="AK21" i="3"/>
  <c r="AL21" i="3"/>
  <c r="AM21" i="3"/>
  <c r="U22" i="3"/>
  <c r="V22" i="3"/>
  <c r="W22" i="3"/>
  <c r="X22" i="3"/>
  <c r="Y22" i="3"/>
  <c r="Z22" i="3"/>
  <c r="AA22" i="3"/>
  <c r="AB22" i="3"/>
  <c r="AC22" i="3"/>
  <c r="AD22" i="3"/>
  <c r="AE22" i="3"/>
  <c r="AF22" i="3"/>
  <c r="AG22" i="3"/>
  <c r="AH22" i="3"/>
  <c r="AI22" i="3"/>
  <c r="AJ22" i="3"/>
  <c r="AK22" i="3"/>
  <c r="AL22" i="3"/>
  <c r="AM22" i="3"/>
  <c r="U23" i="3"/>
  <c r="V23" i="3"/>
  <c r="W23" i="3"/>
  <c r="X23" i="3"/>
  <c r="Y23" i="3"/>
  <c r="Z23" i="3"/>
  <c r="AA23" i="3"/>
  <c r="AB23" i="3"/>
  <c r="AC23" i="3"/>
  <c r="AD23" i="3"/>
  <c r="AE23" i="3"/>
  <c r="AF23" i="3"/>
  <c r="AG23" i="3"/>
  <c r="AH23" i="3"/>
  <c r="AI23" i="3"/>
  <c r="AJ23" i="3"/>
  <c r="AK23" i="3"/>
  <c r="AL23" i="3"/>
  <c r="AM23" i="3"/>
  <c r="U24" i="3"/>
  <c r="V24" i="3"/>
  <c r="W24" i="3"/>
  <c r="X24" i="3"/>
  <c r="Y24" i="3"/>
  <c r="Z24" i="3"/>
  <c r="AA24" i="3"/>
  <c r="AB24" i="3"/>
  <c r="AC24" i="3"/>
  <c r="AD24" i="3"/>
  <c r="AE24" i="3"/>
  <c r="AF24" i="3"/>
  <c r="AG24" i="3"/>
  <c r="AH24" i="3"/>
  <c r="AI24" i="3"/>
  <c r="AJ24" i="3"/>
  <c r="AK24" i="3"/>
  <c r="AL24" i="3"/>
  <c r="AM24" i="3"/>
  <c r="U25" i="3"/>
  <c r="V25" i="3"/>
  <c r="W25" i="3"/>
  <c r="X25" i="3"/>
  <c r="Y25" i="3"/>
  <c r="Z25" i="3"/>
  <c r="AA25" i="3"/>
  <c r="AB25" i="3"/>
  <c r="AC25" i="3"/>
  <c r="AD25" i="3"/>
  <c r="AE25" i="3"/>
  <c r="AF25" i="3"/>
  <c r="AG25" i="3"/>
  <c r="AH25" i="3"/>
  <c r="AI25" i="3"/>
  <c r="AJ25" i="3"/>
  <c r="AK25" i="3"/>
  <c r="AL25" i="3"/>
  <c r="AM25" i="3"/>
  <c r="U26" i="3"/>
  <c r="V26" i="3"/>
  <c r="W26" i="3"/>
  <c r="X26" i="3"/>
  <c r="Y26" i="3"/>
  <c r="Z26" i="3"/>
  <c r="AA26" i="3"/>
  <c r="AB26" i="3"/>
  <c r="AC26" i="3"/>
  <c r="AD26" i="3"/>
  <c r="AE26" i="3"/>
  <c r="AF26" i="3"/>
  <c r="AG26" i="3"/>
  <c r="AH26" i="3"/>
  <c r="AI26" i="3"/>
  <c r="AJ26" i="3"/>
  <c r="AK26" i="3"/>
  <c r="AL26" i="3"/>
  <c r="AM26" i="3"/>
  <c r="U27" i="3"/>
  <c r="V27" i="3"/>
  <c r="W27" i="3"/>
  <c r="X27" i="3"/>
  <c r="Y27" i="3"/>
  <c r="Z27" i="3"/>
  <c r="AA27" i="3"/>
  <c r="AB27" i="3"/>
  <c r="AC27" i="3"/>
  <c r="AD27" i="3"/>
  <c r="AE27" i="3"/>
  <c r="AF27" i="3"/>
  <c r="AG27" i="3"/>
  <c r="AH27" i="3"/>
  <c r="AI27" i="3"/>
  <c r="AJ27" i="3"/>
  <c r="AK27" i="3"/>
  <c r="AL27" i="3"/>
  <c r="AM27" i="3"/>
  <c r="U28" i="3"/>
  <c r="V28" i="3"/>
  <c r="W28" i="3"/>
  <c r="X28" i="3"/>
  <c r="Y28" i="3"/>
  <c r="Z28" i="3"/>
  <c r="AA28" i="3"/>
  <c r="AB28" i="3"/>
  <c r="AC28" i="3"/>
  <c r="AD28" i="3"/>
  <c r="AE28" i="3"/>
  <c r="AF28" i="3"/>
  <c r="AG28" i="3"/>
  <c r="AH28" i="3"/>
  <c r="AI28" i="3"/>
  <c r="AJ28" i="3"/>
  <c r="AK28" i="3"/>
  <c r="AL28" i="3"/>
  <c r="AM28" i="3"/>
  <c r="U29" i="3"/>
  <c r="V29" i="3"/>
  <c r="W29" i="3"/>
  <c r="X29" i="3"/>
  <c r="Y29" i="3"/>
  <c r="Z29" i="3"/>
  <c r="AA29" i="3"/>
  <c r="AB29" i="3"/>
  <c r="AC29" i="3"/>
  <c r="AD29" i="3"/>
  <c r="AE29" i="3"/>
  <c r="AF29" i="3"/>
  <c r="AG29" i="3"/>
  <c r="AH29" i="3"/>
  <c r="AI29" i="3"/>
  <c r="AJ29" i="3"/>
  <c r="AK29" i="3"/>
  <c r="AL29" i="3"/>
  <c r="AM29" i="3"/>
  <c r="U30" i="3"/>
  <c r="V30" i="3"/>
  <c r="W30" i="3"/>
  <c r="X30" i="3"/>
  <c r="Y30" i="3"/>
  <c r="Z30" i="3"/>
  <c r="AA30" i="3"/>
  <c r="AB30" i="3"/>
  <c r="AC30" i="3"/>
  <c r="AD30" i="3"/>
  <c r="AE30" i="3"/>
  <c r="AF30" i="3"/>
  <c r="AG30" i="3"/>
  <c r="AH30" i="3"/>
  <c r="AI30" i="3"/>
  <c r="AJ30" i="3"/>
  <c r="AK30" i="3"/>
  <c r="AL30" i="3"/>
  <c r="AM30" i="3"/>
  <c r="U31" i="3"/>
  <c r="V31" i="3"/>
  <c r="W31" i="3"/>
  <c r="X31" i="3"/>
  <c r="Y31" i="3"/>
  <c r="Z31" i="3"/>
  <c r="AA31" i="3"/>
  <c r="AB31" i="3"/>
  <c r="AC31" i="3"/>
  <c r="AD31" i="3"/>
  <c r="AE31" i="3"/>
  <c r="AF31" i="3"/>
  <c r="AG31" i="3"/>
  <c r="AH31" i="3"/>
  <c r="AI31" i="3"/>
  <c r="AJ31" i="3"/>
  <c r="AK31" i="3"/>
  <c r="AL31" i="3"/>
  <c r="AM31" i="3"/>
  <c r="U32" i="3"/>
  <c r="V32" i="3"/>
  <c r="W32" i="3"/>
  <c r="X32" i="3"/>
  <c r="Y32" i="3"/>
  <c r="Z32" i="3"/>
  <c r="AA32" i="3"/>
  <c r="AB32" i="3"/>
  <c r="AC32" i="3"/>
  <c r="AD32" i="3"/>
  <c r="AE32" i="3"/>
  <c r="AF32" i="3"/>
  <c r="AG32" i="3"/>
  <c r="AH32" i="3"/>
  <c r="AI32" i="3"/>
  <c r="AJ32" i="3"/>
  <c r="AK32" i="3"/>
  <c r="AL32" i="3"/>
  <c r="AM32" i="3"/>
  <c r="U33" i="3"/>
  <c r="V33" i="3"/>
  <c r="W33" i="3"/>
  <c r="X33" i="3"/>
  <c r="Y33" i="3"/>
  <c r="Z33" i="3"/>
  <c r="AA33" i="3"/>
  <c r="AB33" i="3"/>
  <c r="AC33" i="3"/>
  <c r="AD33" i="3"/>
  <c r="AE33" i="3"/>
  <c r="AF33" i="3"/>
  <c r="AG33" i="3"/>
  <c r="AH33" i="3"/>
  <c r="AI33" i="3"/>
  <c r="AJ33" i="3"/>
  <c r="AK33" i="3"/>
  <c r="AL33" i="3"/>
  <c r="AM33" i="3"/>
  <c r="U34" i="3"/>
  <c r="V34" i="3"/>
  <c r="W34" i="3"/>
  <c r="X34" i="3"/>
  <c r="Y34" i="3"/>
  <c r="Z34" i="3"/>
  <c r="AA34" i="3"/>
  <c r="AB34" i="3"/>
  <c r="AC34" i="3"/>
  <c r="AD34" i="3"/>
  <c r="AE34" i="3"/>
  <c r="AF34" i="3"/>
  <c r="AG34" i="3"/>
  <c r="AH34" i="3"/>
  <c r="AI34" i="3"/>
  <c r="AJ34" i="3"/>
  <c r="AK34" i="3"/>
  <c r="AL34" i="3"/>
  <c r="AM34" i="3"/>
  <c r="U35" i="3"/>
  <c r="V35" i="3"/>
  <c r="W35" i="3"/>
  <c r="X35" i="3"/>
  <c r="Y35" i="3"/>
  <c r="Z35" i="3"/>
  <c r="AA35" i="3"/>
  <c r="AB35" i="3"/>
  <c r="AC35" i="3"/>
  <c r="AD35" i="3"/>
  <c r="AE35" i="3"/>
  <c r="AF35" i="3"/>
  <c r="AG35" i="3"/>
  <c r="AH35" i="3"/>
  <c r="AI35" i="3"/>
  <c r="AJ35" i="3"/>
  <c r="AK35" i="3"/>
  <c r="AL35" i="3"/>
  <c r="AM35" i="3"/>
  <c r="U36" i="3"/>
  <c r="V36" i="3"/>
  <c r="W36" i="3"/>
  <c r="X36" i="3"/>
  <c r="Y36" i="3"/>
  <c r="Z36" i="3"/>
  <c r="AA36" i="3"/>
  <c r="AB36" i="3"/>
  <c r="AC36" i="3"/>
  <c r="AD36" i="3"/>
  <c r="AE36" i="3"/>
  <c r="AF36" i="3"/>
  <c r="AG36" i="3"/>
  <c r="AH36" i="3"/>
  <c r="AI36" i="3"/>
  <c r="AJ36" i="3"/>
  <c r="AK36" i="3"/>
  <c r="AL36" i="3"/>
  <c r="AM36" i="3"/>
  <c r="U37" i="3"/>
  <c r="V37" i="3"/>
  <c r="W37" i="3"/>
  <c r="X37" i="3"/>
  <c r="Y37" i="3"/>
  <c r="Z37" i="3"/>
  <c r="AA37" i="3"/>
  <c r="AB37" i="3"/>
  <c r="AC37" i="3"/>
  <c r="AD37" i="3"/>
  <c r="AE37" i="3"/>
  <c r="AF37" i="3"/>
  <c r="AG37" i="3"/>
  <c r="AH37" i="3"/>
  <c r="AI37" i="3"/>
  <c r="AJ37" i="3"/>
  <c r="AK37" i="3"/>
  <c r="AL37" i="3"/>
  <c r="AM37" i="3"/>
  <c r="U38" i="3"/>
  <c r="V38" i="3"/>
  <c r="W38" i="3"/>
  <c r="X38" i="3"/>
  <c r="Y38" i="3"/>
  <c r="Z38" i="3"/>
  <c r="AA38" i="3"/>
  <c r="AB38" i="3"/>
  <c r="AC38" i="3"/>
  <c r="AD38" i="3"/>
  <c r="AE38" i="3"/>
  <c r="AF38" i="3"/>
  <c r="AG38" i="3"/>
  <c r="AH38" i="3"/>
  <c r="AI38" i="3"/>
  <c r="AJ38" i="3"/>
  <c r="AK38" i="3"/>
  <c r="AL38" i="3"/>
  <c r="AM38" i="3"/>
  <c r="U39" i="3"/>
  <c r="V39" i="3"/>
  <c r="W39" i="3"/>
  <c r="X39" i="3"/>
  <c r="Y39" i="3"/>
  <c r="Z39" i="3"/>
  <c r="AA39" i="3"/>
  <c r="AB39" i="3"/>
  <c r="AC39" i="3"/>
  <c r="AD39" i="3"/>
  <c r="AE39" i="3"/>
  <c r="AF39" i="3"/>
  <c r="AG39" i="3"/>
  <c r="AH39" i="3"/>
  <c r="AI39" i="3"/>
  <c r="AJ39" i="3"/>
  <c r="AK39" i="3"/>
  <c r="AL39" i="3"/>
  <c r="AM39" i="3"/>
  <c r="U40" i="3"/>
  <c r="V40" i="3"/>
  <c r="W40" i="3"/>
  <c r="X40" i="3"/>
  <c r="Y40" i="3"/>
  <c r="Z40" i="3"/>
  <c r="AA40" i="3"/>
  <c r="AB40" i="3"/>
  <c r="AC40" i="3"/>
  <c r="AD40" i="3"/>
  <c r="AE40" i="3"/>
  <c r="AF40" i="3"/>
  <c r="AG40" i="3"/>
  <c r="AH40" i="3"/>
  <c r="AI40" i="3"/>
  <c r="AJ40" i="3"/>
  <c r="AK40" i="3"/>
  <c r="AL40" i="3"/>
  <c r="AM40" i="3"/>
  <c r="U41" i="3"/>
  <c r="V41" i="3"/>
  <c r="W41" i="3"/>
  <c r="X41" i="3"/>
  <c r="Y41" i="3"/>
  <c r="Z41" i="3"/>
  <c r="AA41" i="3"/>
  <c r="AB41" i="3"/>
  <c r="AC41" i="3"/>
  <c r="AD41" i="3"/>
  <c r="AE41" i="3"/>
  <c r="AF41" i="3"/>
  <c r="AG41" i="3"/>
  <c r="AH41" i="3"/>
  <c r="AI41" i="3"/>
  <c r="AJ41" i="3"/>
  <c r="AK41" i="3"/>
  <c r="AL41" i="3"/>
  <c r="AM41" i="3"/>
  <c r="U42" i="3"/>
  <c r="V42" i="3"/>
  <c r="W42" i="3"/>
  <c r="X42" i="3"/>
  <c r="Y42" i="3"/>
  <c r="Z42" i="3"/>
  <c r="AA42" i="3"/>
  <c r="AB42" i="3"/>
  <c r="AC42" i="3"/>
  <c r="AD42" i="3"/>
  <c r="AE42" i="3"/>
  <c r="AF42" i="3"/>
  <c r="AG42" i="3"/>
  <c r="AH42" i="3"/>
  <c r="AI42" i="3"/>
  <c r="AJ42" i="3"/>
  <c r="AK42" i="3"/>
  <c r="AL42" i="3"/>
  <c r="AM42" i="3"/>
  <c r="U43" i="3"/>
  <c r="V43" i="3"/>
  <c r="W43" i="3"/>
  <c r="X43" i="3"/>
  <c r="Y43" i="3"/>
  <c r="Z43" i="3"/>
  <c r="AA43" i="3"/>
  <c r="AB43" i="3"/>
  <c r="AC43" i="3"/>
  <c r="AD43" i="3"/>
  <c r="AE43" i="3"/>
  <c r="AF43" i="3"/>
  <c r="AG43" i="3"/>
  <c r="AH43" i="3"/>
  <c r="AI43" i="3"/>
  <c r="AJ43" i="3"/>
  <c r="AK43" i="3"/>
  <c r="AL43" i="3"/>
  <c r="AM43" i="3"/>
  <c r="U44" i="3"/>
  <c r="V44" i="3"/>
  <c r="W44" i="3"/>
  <c r="X44" i="3"/>
  <c r="Y44" i="3"/>
  <c r="Z44" i="3"/>
  <c r="AA44" i="3"/>
  <c r="AB44" i="3"/>
  <c r="AC44" i="3"/>
  <c r="AD44" i="3"/>
  <c r="AE44" i="3"/>
  <c r="AF44" i="3"/>
  <c r="AG44" i="3"/>
  <c r="AH44" i="3"/>
  <c r="AI44" i="3"/>
  <c r="AJ44" i="3"/>
  <c r="AK44" i="3"/>
  <c r="AL44" i="3"/>
  <c r="AM44" i="3"/>
  <c r="U45" i="3"/>
  <c r="V45" i="3"/>
  <c r="W45" i="3"/>
  <c r="X45" i="3"/>
  <c r="Y45" i="3"/>
  <c r="Z45" i="3"/>
  <c r="AA45" i="3"/>
  <c r="AB45" i="3"/>
  <c r="AC45" i="3"/>
  <c r="AD45" i="3"/>
  <c r="AE45" i="3"/>
  <c r="AF45" i="3"/>
  <c r="AG45" i="3"/>
  <c r="AH45" i="3"/>
  <c r="AI45" i="3"/>
  <c r="AJ45" i="3"/>
  <c r="AK45" i="3"/>
  <c r="AL45" i="3"/>
  <c r="AM45" i="3"/>
  <c r="U46" i="3"/>
  <c r="V46" i="3"/>
  <c r="W46" i="3"/>
  <c r="X46" i="3"/>
  <c r="Y46" i="3"/>
  <c r="Z46" i="3"/>
  <c r="AA46" i="3"/>
  <c r="AB46" i="3"/>
  <c r="AC46" i="3"/>
  <c r="AD46" i="3"/>
  <c r="AE46" i="3"/>
  <c r="AF46" i="3"/>
  <c r="AG46" i="3"/>
  <c r="AH46" i="3"/>
  <c r="AI46" i="3"/>
  <c r="AJ46" i="3"/>
  <c r="AK46" i="3"/>
  <c r="AL46" i="3"/>
  <c r="AM46" i="3"/>
  <c r="U47" i="3"/>
  <c r="V47" i="3"/>
  <c r="W47" i="3"/>
  <c r="X47" i="3"/>
  <c r="Y47" i="3"/>
  <c r="Z47" i="3"/>
  <c r="AA47" i="3"/>
  <c r="AB47" i="3"/>
  <c r="AC47" i="3"/>
  <c r="AD47" i="3"/>
  <c r="AE47" i="3"/>
  <c r="AF47" i="3"/>
  <c r="AG47" i="3"/>
  <c r="AH47" i="3"/>
  <c r="AI47" i="3"/>
  <c r="AJ47" i="3"/>
  <c r="AK47" i="3"/>
  <c r="AL47" i="3"/>
  <c r="AM47" i="3"/>
  <c r="U48" i="3"/>
  <c r="V48" i="3"/>
  <c r="W48" i="3"/>
  <c r="X48" i="3"/>
  <c r="Y48" i="3"/>
  <c r="Z48" i="3"/>
  <c r="AA48" i="3"/>
  <c r="AB48" i="3"/>
  <c r="AC48" i="3"/>
  <c r="AD48" i="3"/>
  <c r="AE48" i="3"/>
  <c r="AF48" i="3"/>
  <c r="AG48" i="3"/>
  <c r="AH48" i="3"/>
  <c r="AI48" i="3"/>
  <c r="AJ48" i="3"/>
  <c r="AK48" i="3"/>
  <c r="AL48" i="3"/>
  <c r="AM48" i="3"/>
  <c r="U49" i="3"/>
  <c r="V49" i="3"/>
  <c r="W49" i="3"/>
  <c r="X49" i="3"/>
  <c r="Y49" i="3"/>
  <c r="Z49" i="3"/>
  <c r="AA49" i="3"/>
  <c r="AB49" i="3"/>
  <c r="AC49" i="3"/>
  <c r="AD49" i="3"/>
  <c r="AE49" i="3"/>
  <c r="AF49" i="3"/>
  <c r="AG49" i="3"/>
  <c r="AH49" i="3"/>
  <c r="AI49" i="3"/>
  <c r="AJ49" i="3"/>
  <c r="AK49" i="3"/>
  <c r="AL49" i="3"/>
  <c r="AM49" i="3"/>
  <c r="U50" i="3"/>
  <c r="V50" i="3"/>
  <c r="W50" i="3"/>
  <c r="X50" i="3"/>
  <c r="Y50" i="3"/>
  <c r="Z50" i="3"/>
  <c r="AA50" i="3"/>
  <c r="AB50" i="3"/>
  <c r="AC50" i="3"/>
  <c r="AD50" i="3"/>
  <c r="AE50" i="3"/>
  <c r="AF50" i="3"/>
  <c r="AG50" i="3"/>
  <c r="AH50" i="3"/>
  <c r="AI50" i="3"/>
  <c r="AJ50" i="3"/>
  <c r="AK50" i="3"/>
  <c r="AL50" i="3"/>
  <c r="AM50" i="3"/>
  <c r="U51" i="3"/>
  <c r="V51" i="3"/>
  <c r="W51" i="3"/>
  <c r="X51" i="3"/>
  <c r="Y51" i="3"/>
  <c r="Z51" i="3"/>
  <c r="AA51" i="3"/>
  <c r="AB51" i="3"/>
  <c r="AC51" i="3"/>
  <c r="AD51" i="3"/>
  <c r="AE51" i="3"/>
  <c r="AF51" i="3"/>
  <c r="AG51" i="3"/>
  <c r="AH51" i="3"/>
  <c r="AI51" i="3"/>
  <c r="AJ51" i="3"/>
  <c r="AK51" i="3"/>
  <c r="AL51" i="3"/>
  <c r="AM51" i="3"/>
  <c r="U52" i="3"/>
  <c r="V52" i="3"/>
  <c r="W52" i="3"/>
  <c r="X52" i="3"/>
  <c r="Y52" i="3"/>
  <c r="Z52" i="3"/>
  <c r="AA52" i="3"/>
  <c r="AB52" i="3"/>
  <c r="AC52" i="3"/>
  <c r="AD52" i="3"/>
  <c r="AE52" i="3"/>
  <c r="AF52" i="3"/>
  <c r="AG52" i="3"/>
  <c r="AH52" i="3"/>
  <c r="AI52" i="3"/>
  <c r="AJ52" i="3"/>
  <c r="AK52" i="3"/>
  <c r="AL52" i="3"/>
  <c r="AM52" i="3"/>
  <c r="U53" i="3"/>
  <c r="V53" i="3"/>
  <c r="W53" i="3"/>
  <c r="X53" i="3"/>
  <c r="Y53" i="3"/>
  <c r="Z53" i="3"/>
  <c r="AA53" i="3"/>
  <c r="AB53" i="3"/>
  <c r="AC53" i="3"/>
  <c r="AD53" i="3"/>
  <c r="AE53" i="3"/>
  <c r="AF53" i="3"/>
  <c r="AG53" i="3"/>
  <c r="AH53" i="3"/>
  <c r="AI53" i="3"/>
  <c r="AJ53" i="3"/>
  <c r="AK53" i="3"/>
  <c r="AL53" i="3"/>
  <c r="AM53" i="3"/>
  <c r="U54" i="3"/>
  <c r="V54" i="3"/>
  <c r="W54" i="3"/>
  <c r="X54" i="3"/>
  <c r="Y54" i="3"/>
  <c r="Z54" i="3"/>
  <c r="AA54" i="3"/>
  <c r="AB54" i="3"/>
  <c r="AC54" i="3"/>
  <c r="AD54" i="3"/>
  <c r="AE54" i="3"/>
  <c r="AF54" i="3"/>
  <c r="AG54" i="3"/>
  <c r="AH54" i="3"/>
  <c r="AI54" i="3"/>
  <c r="AJ54" i="3"/>
  <c r="AK54" i="3"/>
  <c r="AL54" i="3"/>
  <c r="AM54" i="3"/>
  <c r="U55" i="3"/>
  <c r="V55" i="3"/>
  <c r="W55" i="3"/>
  <c r="X55" i="3"/>
  <c r="Y55" i="3"/>
  <c r="Z55" i="3"/>
  <c r="AA55" i="3"/>
  <c r="AB55" i="3"/>
  <c r="AC55" i="3"/>
  <c r="AD55" i="3"/>
  <c r="AE55" i="3"/>
  <c r="AF55" i="3"/>
  <c r="AG55" i="3"/>
  <c r="AH55" i="3"/>
  <c r="AI55" i="3"/>
  <c r="AJ55" i="3"/>
  <c r="AK55" i="3"/>
  <c r="AL55" i="3"/>
  <c r="AM55" i="3"/>
  <c r="U56" i="3"/>
  <c r="V56" i="3"/>
  <c r="W56" i="3"/>
  <c r="X56" i="3"/>
  <c r="Y56" i="3"/>
  <c r="Z56" i="3"/>
  <c r="AA56" i="3"/>
  <c r="AB56" i="3"/>
  <c r="AC56" i="3"/>
  <c r="AD56" i="3"/>
  <c r="AE56" i="3"/>
  <c r="AF56" i="3"/>
  <c r="AG56" i="3"/>
  <c r="AH56" i="3"/>
  <c r="AI56" i="3"/>
  <c r="AJ56" i="3"/>
  <c r="AK56" i="3"/>
  <c r="AL56" i="3"/>
  <c r="AM56" i="3"/>
  <c r="U57" i="3"/>
  <c r="V57" i="3"/>
  <c r="W57" i="3"/>
  <c r="X57" i="3"/>
  <c r="Y57" i="3"/>
  <c r="Z57" i="3"/>
  <c r="AA57" i="3"/>
  <c r="AB57" i="3"/>
  <c r="AC57" i="3"/>
  <c r="AD57" i="3"/>
  <c r="AE57" i="3"/>
  <c r="AF57" i="3"/>
  <c r="AG57" i="3"/>
  <c r="AH57" i="3"/>
  <c r="AI57" i="3"/>
  <c r="AJ57" i="3"/>
  <c r="AK57" i="3"/>
  <c r="AL57" i="3"/>
  <c r="AM57" i="3"/>
  <c r="U58" i="3"/>
  <c r="V58" i="3"/>
  <c r="W58" i="3"/>
  <c r="X58" i="3"/>
  <c r="Y58" i="3"/>
  <c r="Z58" i="3"/>
  <c r="AA58" i="3"/>
  <c r="AB58" i="3"/>
  <c r="AC58" i="3"/>
  <c r="AD58" i="3"/>
  <c r="AE58" i="3"/>
  <c r="AF58" i="3"/>
  <c r="AG58" i="3"/>
  <c r="AH58" i="3"/>
  <c r="AI58" i="3"/>
  <c r="AJ58" i="3"/>
  <c r="AK58" i="3"/>
  <c r="AL58" i="3"/>
  <c r="AM58" i="3"/>
  <c r="U59" i="3"/>
  <c r="V59" i="3"/>
  <c r="W59" i="3"/>
  <c r="X59" i="3"/>
  <c r="Y59" i="3"/>
  <c r="Z59" i="3"/>
  <c r="AA59" i="3"/>
  <c r="AB59" i="3"/>
  <c r="AC59" i="3"/>
  <c r="AD59" i="3"/>
  <c r="AE59" i="3"/>
  <c r="AF59" i="3"/>
  <c r="AG59" i="3"/>
  <c r="AH59" i="3"/>
  <c r="AI59" i="3"/>
  <c r="AJ59" i="3"/>
  <c r="AK59" i="3"/>
  <c r="AL59" i="3"/>
  <c r="AM59" i="3"/>
  <c r="U60" i="3"/>
  <c r="V60" i="3"/>
  <c r="W60" i="3"/>
  <c r="X60" i="3"/>
  <c r="Y60" i="3"/>
  <c r="Z60" i="3"/>
  <c r="AA60" i="3"/>
  <c r="AB60" i="3"/>
  <c r="AC60" i="3"/>
  <c r="AD60" i="3"/>
  <c r="AE60" i="3"/>
  <c r="AF60" i="3"/>
  <c r="AG60" i="3"/>
  <c r="AH60" i="3"/>
  <c r="AI60" i="3"/>
  <c r="AJ60" i="3"/>
  <c r="AK60" i="3"/>
  <c r="AL60" i="3"/>
  <c r="AM60" i="3"/>
  <c r="U61" i="3"/>
  <c r="V61" i="3"/>
  <c r="W61" i="3"/>
  <c r="X61" i="3"/>
  <c r="Y61" i="3"/>
  <c r="Z61" i="3"/>
  <c r="AA61" i="3"/>
  <c r="AB61" i="3"/>
  <c r="AC61" i="3"/>
  <c r="AD61" i="3"/>
  <c r="AE61" i="3"/>
  <c r="AF61" i="3"/>
  <c r="AG61" i="3"/>
  <c r="AH61" i="3"/>
  <c r="AI61" i="3"/>
  <c r="AJ61" i="3"/>
  <c r="AK61" i="3"/>
  <c r="AL61" i="3"/>
  <c r="AM61" i="3"/>
  <c r="U62" i="3"/>
  <c r="V62" i="3"/>
  <c r="W62" i="3"/>
  <c r="X62" i="3"/>
  <c r="Y62" i="3"/>
  <c r="Z62" i="3"/>
  <c r="AA62" i="3"/>
  <c r="AB62" i="3"/>
  <c r="AC62" i="3"/>
  <c r="AD62" i="3"/>
  <c r="AE62" i="3"/>
  <c r="AF62" i="3"/>
  <c r="AG62" i="3"/>
  <c r="AH62" i="3"/>
  <c r="AI62" i="3"/>
  <c r="AJ62" i="3"/>
  <c r="AK62" i="3"/>
  <c r="AL62" i="3"/>
  <c r="AM62" i="3"/>
  <c r="U63" i="3"/>
  <c r="V63" i="3"/>
  <c r="W63" i="3"/>
  <c r="X63" i="3"/>
  <c r="Y63" i="3"/>
  <c r="Z63" i="3"/>
  <c r="AA63" i="3"/>
  <c r="AB63" i="3"/>
  <c r="AC63" i="3"/>
  <c r="AD63" i="3"/>
  <c r="AE63" i="3"/>
  <c r="AF63" i="3"/>
  <c r="AG63" i="3"/>
  <c r="AH63" i="3"/>
  <c r="AI63" i="3"/>
  <c r="AJ63" i="3"/>
  <c r="AK63" i="3"/>
  <c r="AL63" i="3"/>
  <c r="AM63" i="3"/>
  <c r="U64" i="3"/>
  <c r="V64" i="3"/>
  <c r="W64" i="3"/>
  <c r="X64" i="3"/>
  <c r="Y64" i="3"/>
  <c r="Z64" i="3"/>
  <c r="AA64" i="3"/>
  <c r="AB64" i="3"/>
  <c r="AC64" i="3"/>
  <c r="AD64" i="3"/>
  <c r="AE64" i="3"/>
  <c r="AF64" i="3"/>
  <c r="AG64" i="3"/>
  <c r="AH64" i="3"/>
  <c r="AI64" i="3"/>
  <c r="AJ64" i="3"/>
  <c r="AK64" i="3"/>
  <c r="AL64" i="3"/>
  <c r="AM64" i="3"/>
  <c r="U65" i="3"/>
  <c r="V65" i="3"/>
  <c r="W65" i="3"/>
  <c r="X65" i="3"/>
  <c r="Y65" i="3"/>
  <c r="Z65" i="3"/>
  <c r="AA65" i="3"/>
  <c r="AB65" i="3"/>
  <c r="AC65" i="3"/>
  <c r="AD65" i="3"/>
  <c r="AE65" i="3"/>
  <c r="AF65" i="3"/>
  <c r="AG65" i="3"/>
  <c r="AH65" i="3"/>
  <c r="AI65" i="3"/>
  <c r="AJ65" i="3"/>
  <c r="AK65" i="3"/>
  <c r="AL65" i="3"/>
  <c r="AM65" i="3"/>
  <c r="U66" i="3"/>
  <c r="V66" i="3"/>
  <c r="W66" i="3"/>
  <c r="X66" i="3"/>
  <c r="Y66" i="3"/>
  <c r="Z66" i="3"/>
  <c r="AA66" i="3"/>
  <c r="AB66" i="3"/>
  <c r="AC66" i="3"/>
  <c r="AD66" i="3"/>
  <c r="AE66" i="3"/>
  <c r="AF66" i="3"/>
  <c r="AG66" i="3"/>
  <c r="AH66" i="3"/>
  <c r="AI66" i="3"/>
  <c r="AJ66" i="3"/>
  <c r="AK66" i="3"/>
  <c r="AL66" i="3"/>
  <c r="AM66" i="3"/>
  <c r="U67" i="3"/>
  <c r="V67" i="3"/>
  <c r="W67" i="3"/>
  <c r="X67" i="3"/>
  <c r="Y67" i="3"/>
  <c r="Z67" i="3"/>
  <c r="AA67" i="3"/>
  <c r="AB67" i="3"/>
  <c r="AC67" i="3"/>
  <c r="AD67" i="3"/>
  <c r="AE67" i="3"/>
  <c r="AF67" i="3"/>
  <c r="AG67" i="3"/>
  <c r="AH67" i="3"/>
  <c r="AI67" i="3"/>
  <c r="AJ67" i="3"/>
  <c r="AK67" i="3"/>
  <c r="AL67" i="3"/>
  <c r="AM67" i="3"/>
  <c r="U68" i="3"/>
  <c r="V68" i="3"/>
  <c r="W68" i="3"/>
  <c r="X68" i="3"/>
  <c r="Y68" i="3"/>
  <c r="Z68" i="3"/>
  <c r="AA68" i="3"/>
  <c r="AB68" i="3"/>
  <c r="AC68" i="3"/>
  <c r="AD68" i="3"/>
  <c r="AE68" i="3"/>
  <c r="AF68" i="3"/>
  <c r="AG68" i="3"/>
  <c r="AH68" i="3"/>
  <c r="AI68" i="3"/>
  <c r="AJ68" i="3"/>
  <c r="AK68" i="3"/>
  <c r="AL68" i="3"/>
  <c r="AM68" i="3"/>
  <c r="U69" i="3"/>
  <c r="V69" i="3"/>
  <c r="W69" i="3"/>
  <c r="X69" i="3"/>
  <c r="Y69" i="3"/>
  <c r="Z69" i="3"/>
  <c r="AA69" i="3"/>
  <c r="AB69" i="3"/>
  <c r="AC69" i="3"/>
  <c r="AD69" i="3"/>
  <c r="AE69" i="3"/>
  <c r="AF69" i="3"/>
  <c r="AG69" i="3"/>
  <c r="AH69" i="3"/>
  <c r="AI69" i="3"/>
  <c r="AJ69" i="3"/>
  <c r="AK69" i="3"/>
  <c r="AL69" i="3"/>
  <c r="AM69" i="3"/>
  <c r="U70" i="3"/>
  <c r="V70" i="3"/>
  <c r="W70" i="3"/>
  <c r="X70" i="3"/>
  <c r="Y70" i="3"/>
  <c r="Z70" i="3"/>
  <c r="AA70" i="3"/>
  <c r="AB70" i="3"/>
  <c r="AC70" i="3"/>
  <c r="AD70" i="3"/>
  <c r="AE70" i="3"/>
  <c r="AF70" i="3"/>
  <c r="AG70" i="3"/>
  <c r="AH70" i="3"/>
  <c r="AI70" i="3"/>
  <c r="AJ70" i="3"/>
  <c r="AK70" i="3"/>
  <c r="AL70" i="3"/>
  <c r="AM70" i="3"/>
  <c r="U71" i="3"/>
  <c r="V71" i="3"/>
  <c r="W71" i="3"/>
  <c r="X71" i="3"/>
  <c r="Y71" i="3"/>
  <c r="Z71" i="3"/>
  <c r="AA71" i="3"/>
  <c r="AB71" i="3"/>
  <c r="AC71" i="3"/>
  <c r="AD71" i="3"/>
  <c r="AE71" i="3"/>
  <c r="AF71" i="3"/>
  <c r="AG71" i="3"/>
  <c r="AH71" i="3"/>
  <c r="AI71" i="3"/>
  <c r="AJ71" i="3"/>
  <c r="AK71" i="3"/>
  <c r="AL71" i="3"/>
  <c r="AM71" i="3"/>
  <c r="U72" i="3"/>
  <c r="V72" i="3"/>
  <c r="W72" i="3"/>
  <c r="X72" i="3"/>
  <c r="Y72" i="3"/>
  <c r="Z72" i="3"/>
  <c r="AA72" i="3"/>
  <c r="AB72" i="3"/>
  <c r="AC72" i="3"/>
  <c r="AD72" i="3"/>
  <c r="AE72" i="3"/>
  <c r="AF72" i="3"/>
  <c r="AG72" i="3"/>
  <c r="AH72" i="3"/>
  <c r="AI72" i="3"/>
  <c r="AJ72" i="3"/>
  <c r="AK72" i="3"/>
  <c r="AL72" i="3"/>
  <c r="AM72" i="3"/>
  <c r="U73" i="3"/>
  <c r="V73" i="3"/>
  <c r="W73" i="3"/>
  <c r="X73" i="3"/>
  <c r="Y73" i="3"/>
  <c r="Z73" i="3"/>
  <c r="AA73" i="3"/>
  <c r="AB73" i="3"/>
  <c r="AC73" i="3"/>
  <c r="AD73" i="3"/>
  <c r="AE73" i="3"/>
  <c r="AF73" i="3"/>
  <c r="AG73" i="3"/>
  <c r="AH73" i="3"/>
  <c r="AI73" i="3"/>
  <c r="AJ73" i="3"/>
  <c r="AK73" i="3"/>
  <c r="AL73" i="3"/>
  <c r="AM73" i="3"/>
  <c r="U74" i="3"/>
  <c r="V74" i="3"/>
  <c r="W74" i="3"/>
  <c r="X74" i="3"/>
  <c r="Y74" i="3"/>
  <c r="Z74" i="3"/>
  <c r="AA74" i="3"/>
  <c r="AB74" i="3"/>
  <c r="AC74" i="3"/>
  <c r="AD74" i="3"/>
  <c r="AE74" i="3"/>
  <c r="AF74" i="3"/>
  <c r="AG74" i="3"/>
  <c r="AH74" i="3"/>
  <c r="AI74" i="3"/>
  <c r="AJ74" i="3"/>
  <c r="AK74" i="3"/>
  <c r="AL74" i="3"/>
  <c r="AM74" i="3"/>
  <c r="U75" i="3"/>
  <c r="V75" i="3"/>
  <c r="W75" i="3"/>
  <c r="X75" i="3"/>
  <c r="Y75" i="3"/>
  <c r="Z75" i="3"/>
  <c r="AA75" i="3"/>
  <c r="AB75" i="3"/>
  <c r="AC75" i="3"/>
  <c r="AD75" i="3"/>
  <c r="AE75" i="3"/>
  <c r="AF75" i="3"/>
  <c r="AG75" i="3"/>
  <c r="AH75" i="3"/>
  <c r="AI75" i="3"/>
  <c r="AJ75" i="3"/>
  <c r="AK75" i="3"/>
  <c r="AL75" i="3"/>
  <c r="AM75" i="3"/>
  <c r="U76" i="3"/>
  <c r="V76" i="3"/>
  <c r="W76" i="3"/>
  <c r="X76" i="3"/>
  <c r="Y76" i="3"/>
  <c r="Z76" i="3"/>
  <c r="AA76" i="3"/>
  <c r="AB76" i="3"/>
  <c r="AC76" i="3"/>
  <c r="AD76" i="3"/>
  <c r="AE76" i="3"/>
  <c r="AF76" i="3"/>
  <c r="AG76" i="3"/>
  <c r="AH76" i="3"/>
  <c r="AI76" i="3"/>
  <c r="AJ76" i="3"/>
  <c r="AK76" i="3"/>
  <c r="AL76" i="3"/>
  <c r="AM76" i="3"/>
  <c r="U77" i="3"/>
  <c r="V77" i="3"/>
  <c r="W77" i="3"/>
  <c r="X77" i="3"/>
  <c r="Y77" i="3"/>
  <c r="Z77" i="3"/>
  <c r="AA77" i="3"/>
  <c r="AB77" i="3"/>
  <c r="AC77" i="3"/>
  <c r="AD77" i="3"/>
  <c r="AE77" i="3"/>
  <c r="AF77" i="3"/>
  <c r="AG77" i="3"/>
  <c r="AH77" i="3"/>
  <c r="AI77" i="3"/>
  <c r="AJ77" i="3"/>
  <c r="AK77" i="3"/>
  <c r="AL77" i="3"/>
  <c r="AM77" i="3"/>
  <c r="U78" i="3"/>
  <c r="V78" i="3"/>
  <c r="W78" i="3"/>
  <c r="X78" i="3"/>
  <c r="Y78" i="3"/>
  <c r="Z78" i="3"/>
  <c r="AA78" i="3"/>
  <c r="AB78" i="3"/>
  <c r="AC78" i="3"/>
  <c r="AD78" i="3"/>
  <c r="AE78" i="3"/>
  <c r="AF78" i="3"/>
  <c r="AG78" i="3"/>
  <c r="AH78" i="3"/>
  <c r="AI78" i="3"/>
  <c r="AJ78" i="3"/>
  <c r="AK78" i="3"/>
  <c r="AL78" i="3"/>
  <c r="AM78" i="3"/>
  <c r="U79" i="3"/>
  <c r="V79" i="3"/>
  <c r="W79" i="3"/>
  <c r="X79" i="3"/>
  <c r="Y79" i="3"/>
  <c r="Z79" i="3"/>
  <c r="AA79" i="3"/>
  <c r="AB79" i="3"/>
  <c r="AC79" i="3"/>
  <c r="AD79" i="3"/>
  <c r="AE79" i="3"/>
  <c r="AF79" i="3"/>
  <c r="AG79" i="3"/>
  <c r="AH79" i="3"/>
  <c r="AI79" i="3"/>
  <c r="AJ79" i="3"/>
  <c r="AK79" i="3"/>
  <c r="AL79" i="3"/>
  <c r="AM79" i="3"/>
  <c r="U80" i="3"/>
  <c r="V80" i="3"/>
  <c r="W80" i="3"/>
  <c r="X80" i="3"/>
  <c r="Y80" i="3"/>
  <c r="Z80" i="3"/>
  <c r="AA80" i="3"/>
  <c r="AB80" i="3"/>
  <c r="AC80" i="3"/>
  <c r="AD80" i="3"/>
  <c r="AE80" i="3"/>
  <c r="AF80" i="3"/>
  <c r="AG80" i="3"/>
  <c r="AH80" i="3"/>
  <c r="AI80" i="3"/>
  <c r="AJ80" i="3"/>
  <c r="AK80" i="3"/>
  <c r="AL80" i="3"/>
  <c r="AM80" i="3"/>
  <c r="U81" i="3"/>
  <c r="V81" i="3"/>
  <c r="W81" i="3"/>
  <c r="X81" i="3"/>
  <c r="Y81" i="3"/>
  <c r="Z81" i="3"/>
  <c r="AA81" i="3"/>
  <c r="AB81" i="3"/>
  <c r="AC81" i="3"/>
  <c r="AD81" i="3"/>
  <c r="AE81" i="3"/>
  <c r="AF81" i="3"/>
  <c r="AG81" i="3"/>
  <c r="AH81" i="3"/>
  <c r="AI81" i="3"/>
  <c r="AJ81" i="3"/>
  <c r="AK81" i="3"/>
  <c r="AL81" i="3"/>
  <c r="AM81" i="3"/>
  <c r="U82" i="3"/>
  <c r="V82" i="3"/>
  <c r="W82" i="3"/>
  <c r="X82" i="3"/>
  <c r="Y82" i="3"/>
  <c r="Z82" i="3"/>
  <c r="AA82" i="3"/>
  <c r="AB82" i="3"/>
  <c r="AC82" i="3"/>
  <c r="AD82" i="3"/>
  <c r="AE82" i="3"/>
  <c r="AF82" i="3"/>
  <c r="AG82" i="3"/>
  <c r="AH82" i="3"/>
  <c r="AI82" i="3"/>
  <c r="AJ82" i="3"/>
  <c r="AK82" i="3"/>
  <c r="AL82" i="3"/>
  <c r="AM82" i="3"/>
  <c r="U83" i="3"/>
  <c r="V83" i="3"/>
  <c r="W83" i="3"/>
  <c r="X83" i="3"/>
  <c r="Y83" i="3"/>
  <c r="Z83" i="3"/>
  <c r="AA83" i="3"/>
  <c r="AB83" i="3"/>
  <c r="AC83" i="3"/>
  <c r="AD83" i="3"/>
  <c r="AE83" i="3"/>
  <c r="AF83" i="3"/>
  <c r="AG83" i="3"/>
  <c r="AH83" i="3"/>
  <c r="AI83" i="3"/>
  <c r="AJ83" i="3"/>
  <c r="AK83" i="3"/>
  <c r="AL83" i="3"/>
  <c r="AM83" i="3"/>
  <c r="U84" i="3"/>
  <c r="V84" i="3"/>
  <c r="W84" i="3"/>
  <c r="X84" i="3"/>
  <c r="Y84" i="3"/>
  <c r="Z84" i="3"/>
  <c r="AA84" i="3"/>
  <c r="AB84" i="3"/>
  <c r="AC84" i="3"/>
  <c r="AD84" i="3"/>
  <c r="AE84" i="3"/>
  <c r="AF84" i="3"/>
  <c r="AG84" i="3"/>
  <c r="AH84" i="3"/>
  <c r="AI84" i="3"/>
  <c r="AJ84" i="3"/>
  <c r="AK84" i="3"/>
  <c r="AL84" i="3"/>
  <c r="AM84" i="3"/>
  <c r="U85" i="3"/>
  <c r="V85" i="3"/>
  <c r="W85" i="3"/>
  <c r="X85" i="3"/>
  <c r="Y85" i="3"/>
  <c r="Z85" i="3"/>
  <c r="AA85" i="3"/>
  <c r="AB85" i="3"/>
  <c r="AC85" i="3"/>
  <c r="AD85" i="3"/>
  <c r="AE85" i="3"/>
  <c r="AF85" i="3"/>
  <c r="AG85" i="3"/>
  <c r="AH85" i="3"/>
  <c r="AI85" i="3"/>
  <c r="AJ85" i="3"/>
  <c r="AK85" i="3"/>
  <c r="AL85" i="3"/>
  <c r="AM85" i="3"/>
  <c r="U86" i="3"/>
  <c r="V86" i="3"/>
  <c r="W86" i="3"/>
  <c r="X86" i="3"/>
  <c r="Y86" i="3"/>
  <c r="Z86" i="3"/>
  <c r="AA86" i="3"/>
  <c r="AB86" i="3"/>
  <c r="AC86" i="3"/>
  <c r="AD86" i="3"/>
  <c r="AE86" i="3"/>
  <c r="AF86" i="3"/>
  <c r="AG86" i="3"/>
  <c r="AH86" i="3"/>
  <c r="AI86" i="3"/>
  <c r="AJ86" i="3"/>
  <c r="AK86" i="3"/>
  <c r="AL86" i="3"/>
  <c r="AM86" i="3"/>
  <c r="U87" i="3"/>
  <c r="V87" i="3"/>
  <c r="W87" i="3"/>
  <c r="X87" i="3"/>
  <c r="Y87" i="3"/>
  <c r="Z87" i="3"/>
  <c r="AA87" i="3"/>
  <c r="AB87" i="3"/>
  <c r="AC87" i="3"/>
  <c r="AD87" i="3"/>
  <c r="AE87" i="3"/>
  <c r="AF87" i="3"/>
  <c r="AG87" i="3"/>
  <c r="AH87" i="3"/>
  <c r="AI87" i="3"/>
  <c r="AJ87" i="3"/>
  <c r="AK87" i="3"/>
  <c r="AL87" i="3"/>
  <c r="AM87" i="3"/>
  <c r="U88" i="3"/>
  <c r="V88" i="3"/>
  <c r="W88" i="3"/>
  <c r="X88" i="3"/>
  <c r="Y88" i="3"/>
  <c r="Z88" i="3"/>
  <c r="AA88" i="3"/>
  <c r="AB88" i="3"/>
  <c r="AC88" i="3"/>
  <c r="AD88" i="3"/>
  <c r="AE88" i="3"/>
  <c r="AF88" i="3"/>
  <c r="AG88" i="3"/>
  <c r="AH88" i="3"/>
  <c r="AI88" i="3"/>
  <c r="AJ88" i="3"/>
  <c r="AK88" i="3"/>
  <c r="AL88" i="3"/>
  <c r="AM88" i="3"/>
  <c r="U89" i="3"/>
  <c r="V89" i="3"/>
  <c r="W89" i="3"/>
  <c r="X89" i="3"/>
  <c r="Y89" i="3"/>
  <c r="Z89" i="3"/>
  <c r="AA89" i="3"/>
  <c r="AB89" i="3"/>
  <c r="AC89" i="3"/>
  <c r="AD89" i="3"/>
  <c r="AE89" i="3"/>
  <c r="AF89" i="3"/>
  <c r="AG89" i="3"/>
  <c r="AH89" i="3"/>
  <c r="AI89" i="3"/>
  <c r="AJ89" i="3"/>
  <c r="AK89" i="3"/>
  <c r="AL89" i="3"/>
  <c r="AM89" i="3"/>
  <c r="U90" i="3"/>
  <c r="V90" i="3"/>
  <c r="W90" i="3"/>
  <c r="X90" i="3"/>
  <c r="Y90" i="3"/>
  <c r="Z90" i="3"/>
  <c r="AA90" i="3"/>
  <c r="AB90" i="3"/>
  <c r="AC90" i="3"/>
  <c r="AD90" i="3"/>
  <c r="AE90" i="3"/>
  <c r="AF90" i="3"/>
  <c r="AG90" i="3"/>
  <c r="AH90" i="3"/>
  <c r="AI90" i="3"/>
  <c r="AJ90" i="3"/>
  <c r="AK90" i="3"/>
  <c r="AL90" i="3"/>
  <c r="AM90" i="3"/>
  <c r="U91" i="3"/>
  <c r="V91" i="3"/>
  <c r="W91" i="3"/>
  <c r="X91" i="3"/>
  <c r="Y91" i="3"/>
  <c r="Z91" i="3"/>
  <c r="AA91" i="3"/>
  <c r="AB91" i="3"/>
  <c r="AC91" i="3"/>
  <c r="AD91" i="3"/>
  <c r="AE91" i="3"/>
  <c r="AF91" i="3"/>
  <c r="AG91" i="3"/>
  <c r="AH91" i="3"/>
  <c r="AI91" i="3"/>
  <c r="AJ91" i="3"/>
  <c r="AK91" i="3"/>
  <c r="AL91" i="3"/>
  <c r="AM91" i="3"/>
  <c r="U92" i="3"/>
  <c r="V92" i="3"/>
  <c r="W92" i="3"/>
  <c r="X92" i="3"/>
  <c r="Y92" i="3"/>
  <c r="Z92" i="3"/>
  <c r="AA92" i="3"/>
  <c r="AB92" i="3"/>
  <c r="AC92" i="3"/>
  <c r="AD92" i="3"/>
  <c r="AE92" i="3"/>
  <c r="AF92" i="3"/>
  <c r="AG92" i="3"/>
  <c r="AH92" i="3"/>
  <c r="AI92" i="3"/>
  <c r="AJ92" i="3"/>
  <c r="AK92" i="3"/>
  <c r="AL92" i="3"/>
  <c r="AM92" i="3"/>
  <c r="U93" i="3"/>
  <c r="V93" i="3"/>
  <c r="W93" i="3"/>
  <c r="X93" i="3"/>
  <c r="Y93" i="3"/>
  <c r="Z93" i="3"/>
  <c r="AA93" i="3"/>
  <c r="AB93" i="3"/>
  <c r="AC93" i="3"/>
  <c r="AD93" i="3"/>
  <c r="AE93" i="3"/>
  <c r="AF93" i="3"/>
  <c r="AG93" i="3"/>
  <c r="AH93" i="3"/>
  <c r="AI93" i="3"/>
  <c r="AJ93" i="3"/>
  <c r="AK93" i="3"/>
  <c r="AL93" i="3"/>
  <c r="AM93" i="3"/>
  <c r="U94" i="3"/>
  <c r="V94" i="3"/>
  <c r="W94" i="3"/>
  <c r="X94" i="3"/>
  <c r="Y94" i="3"/>
  <c r="Z94" i="3"/>
  <c r="AA94" i="3"/>
  <c r="AB94" i="3"/>
  <c r="AC94" i="3"/>
  <c r="AD94" i="3"/>
  <c r="AE94" i="3"/>
  <c r="AF94" i="3"/>
  <c r="AG94" i="3"/>
  <c r="AH94" i="3"/>
  <c r="AI94" i="3"/>
  <c r="AJ94" i="3"/>
  <c r="AK94" i="3"/>
  <c r="AL94" i="3"/>
  <c r="AM94" i="3"/>
  <c r="U95" i="3"/>
  <c r="V95" i="3"/>
  <c r="W95" i="3"/>
  <c r="X95" i="3"/>
  <c r="Y95" i="3"/>
  <c r="Z95" i="3"/>
  <c r="AA95" i="3"/>
  <c r="AB95" i="3"/>
  <c r="AC95" i="3"/>
  <c r="AD95" i="3"/>
  <c r="AE95" i="3"/>
  <c r="AF95" i="3"/>
  <c r="AG95" i="3"/>
  <c r="AH95" i="3"/>
  <c r="AI95" i="3"/>
  <c r="AJ95" i="3"/>
  <c r="AK95" i="3"/>
  <c r="AL95" i="3"/>
  <c r="AM95" i="3"/>
  <c r="U96" i="3"/>
  <c r="V96" i="3"/>
  <c r="W96" i="3"/>
  <c r="X96" i="3"/>
  <c r="Y96" i="3"/>
  <c r="Z96" i="3"/>
  <c r="AA96" i="3"/>
  <c r="AB96" i="3"/>
  <c r="AC96" i="3"/>
  <c r="AD96" i="3"/>
  <c r="AE96" i="3"/>
  <c r="AF96" i="3"/>
  <c r="AG96" i="3"/>
  <c r="AH96" i="3"/>
  <c r="AI96" i="3"/>
  <c r="AJ96" i="3"/>
  <c r="AK96" i="3"/>
  <c r="AL96" i="3"/>
  <c r="AM96" i="3"/>
  <c r="U97" i="3"/>
  <c r="V97" i="3"/>
  <c r="W97" i="3"/>
  <c r="X97" i="3"/>
  <c r="Y97" i="3"/>
  <c r="Z97" i="3"/>
  <c r="AA97" i="3"/>
  <c r="AB97" i="3"/>
  <c r="AC97" i="3"/>
  <c r="AD97" i="3"/>
  <c r="AE97" i="3"/>
  <c r="AF97" i="3"/>
  <c r="AG97" i="3"/>
  <c r="AH97" i="3"/>
  <c r="AI97" i="3"/>
  <c r="AJ97" i="3"/>
  <c r="AK97" i="3"/>
  <c r="AL97" i="3"/>
  <c r="AM97" i="3"/>
  <c r="U98" i="3"/>
  <c r="V98" i="3"/>
  <c r="W98" i="3"/>
  <c r="X98" i="3"/>
  <c r="Y98" i="3"/>
  <c r="Z98" i="3"/>
  <c r="AA98" i="3"/>
  <c r="AB98" i="3"/>
  <c r="AC98" i="3"/>
  <c r="AD98" i="3"/>
  <c r="AE98" i="3"/>
  <c r="AF98" i="3"/>
  <c r="AG98" i="3"/>
  <c r="AH98" i="3"/>
  <c r="AI98" i="3"/>
  <c r="AJ98" i="3"/>
  <c r="AK98" i="3"/>
  <c r="AL98" i="3"/>
  <c r="AM98" i="3"/>
  <c r="U99" i="3"/>
  <c r="V99" i="3"/>
  <c r="W99" i="3"/>
  <c r="X99" i="3"/>
  <c r="Y99" i="3"/>
  <c r="Z99" i="3"/>
  <c r="AA99" i="3"/>
  <c r="AB99" i="3"/>
  <c r="AC99" i="3"/>
  <c r="AD99" i="3"/>
  <c r="AE99" i="3"/>
  <c r="AF99" i="3"/>
  <c r="AG99" i="3"/>
  <c r="AH99" i="3"/>
  <c r="AI99" i="3"/>
  <c r="AJ99" i="3"/>
  <c r="AK99" i="3"/>
  <c r="AL99" i="3"/>
  <c r="AM99" i="3"/>
  <c r="U100" i="3"/>
  <c r="V100" i="3"/>
  <c r="W100" i="3"/>
  <c r="X100" i="3"/>
  <c r="Y100" i="3"/>
  <c r="Z100" i="3"/>
  <c r="AA100" i="3"/>
  <c r="AB100" i="3"/>
  <c r="AC100" i="3"/>
  <c r="AD100" i="3"/>
  <c r="AE100" i="3"/>
  <c r="AF100" i="3"/>
  <c r="AG100" i="3"/>
  <c r="AH100" i="3"/>
  <c r="AI100" i="3"/>
  <c r="AJ100" i="3"/>
  <c r="AK100" i="3"/>
  <c r="AL100" i="3"/>
  <c r="AM100" i="3"/>
  <c r="U101" i="3"/>
  <c r="V101" i="3"/>
  <c r="W101" i="3"/>
  <c r="X101" i="3"/>
  <c r="Y101" i="3"/>
  <c r="Z101" i="3"/>
  <c r="AA101" i="3"/>
  <c r="AB101" i="3"/>
  <c r="AC101" i="3"/>
  <c r="AD101" i="3"/>
  <c r="AE101" i="3"/>
  <c r="AF101" i="3"/>
  <c r="AG101" i="3"/>
  <c r="AH101" i="3"/>
  <c r="AI101" i="3"/>
  <c r="AJ101" i="3"/>
  <c r="AK101" i="3"/>
  <c r="AL101" i="3"/>
  <c r="AM101" i="3"/>
  <c r="U102" i="3"/>
  <c r="V102" i="3"/>
  <c r="W102" i="3"/>
  <c r="X102" i="3"/>
  <c r="Y102" i="3"/>
  <c r="Z102" i="3"/>
  <c r="AA102" i="3"/>
  <c r="AB102" i="3"/>
  <c r="AC102" i="3"/>
  <c r="AD102" i="3"/>
  <c r="AE102" i="3"/>
  <c r="AF102" i="3"/>
  <c r="AG102" i="3"/>
  <c r="AH102" i="3"/>
  <c r="AI102" i="3"/>
  <c r="AJ102" i="3"/>
  <c r="AK102" i="3"/>
  <c r="AL102" i="3"/>
  <c r="AM102" i="3"/>
  <c r="U103" i="3"/>
  <c r="V103" i="3"/>
  <c r="W103" i="3"/>
  <c r="X103" i="3"/>
  <c r="Y103" i="3"/>
  <c r="Z103" i="3"/>
  <c r="AA103" i="3"/>
  <c r="AB103" i="3"/>
  <c r="AC103" i="3"/>
  <c r="AD103" i="3"/>
  <c r="AE103" i="3"/>
  <c r="AF103" i="3"/>
  <c r="AG103" i="3"/>
  <c r="AH103" i="3"/>
  <c r="AI103" i="3"/>
  <c r="AJ103" i="3"/>
  <c r="AK103" i="3"/>
  <c r="AL103" i="3"/>
  <c r="AM103" i="3"/>
  <c r="U104" i="3"/>
  <c r="V104" i="3"/>
  <c r="W104" i="3"/>
  <c r="X104" i="3"/>
  <c r="Y104" i="3"/>
  <c r="Z104" i="3"/>
  <c r="AA104" i="3"/>
  <c r="AB104" i="3"/>
  <c r="AC104" i="3"/>
  <c r="AD104" i="3"/>
  <c r="AE104" i="3"/>
  <c r="AF104" i="3"/>
  <c r="AG104" i="3"/>
  <c r="AH104" i="3"/>
  <c r="AI104" i="3"/>
  <c r="AJ104" i="3"/>
  <c r="AK104" i="3"/>
  <c r="AL104" i="3"/>
  <c r="AM104" i="3"/>
  <c r="U105" i="3"/>
  <c r="V105" i="3"/>
  <c r="W105" i="3"/>
  <c r="X105" i="3"/>
  <c r="Y105" i="3"/>
  <c r="Z105" i="3"/>
  <c r="AA105" i="3"/>
  <c r="AB105" i="3"/>
  <c r="AC105" i="3"/>
  <c r="AD105" i="3"/>
  <c r="AE105" i="3"/>
  <c r="AF105" i="3"/>
  <c r="AG105" i="3"/>
  <c r="AH105" i="3"/>
  <c r="AI105" i="3"/>
  <c r="AJ105" i="3"/>
  <c r="AK105" i="3"/>
  <c r="AL105" i="3"/>
  <c r="AM105" i="3"/>
  <c r="U106" i="3"/>
  <c r="V106" i="3"/>
  <c r="W106" i="3"/>
  <c r="X106" i="3"/>
  <c r="Y106" i="3"/>
  <c r="Z106" i="3"/>
  <c r="AA106" i="3"/>
  <c r="AB106" i="3"/>
  <c r="AC106" i="3"/>
  <c r="AD106" i="3"/>
  <c r="AE106" i="3"/>
  <c r="AF106" i="3"/>
  <c r="AG106" i="3"/>
  <c r="AH106" i="3"/>
  <c r="AI106" i="3"/>
  <c r="AJ106" i="3"/>
  <c r="AK106" i="3"/>
  <c r="AL106" i="3"/>
  <c r="AM106" i="3"/>
  <c r="U107" i="3"/>
  <c r="V107" i="3"/>
  <c r="W107" i="3"/>
  <c r="X107" i="3"/>
  <c r="Y107" i="3"/>
  <c r="Z107" i="3"/>
  <c r="AA107" i="3"/>
  <c r="AB107" i="3"/>
  <c r="AC107" i="3"/>
  <c r="AD107" i="3"/>
  <c r="AE107" i="3"/>
  <c r="AF107" i="3"/>
  <c r="AG107" i="3"/>
  <c r="AH107" i="3"/>
  <c r="AI107" i="3"/>
  <c r="AJ107" i="3"/>
  <c r="AK107" i="3"/>
  <c r="AL107" i="3"/>
  <c r="AM107" i="3"/>
  <c r="U108" i="3"/>
  <c r="V108" i="3"/>
  <c r="W108" i="3"/>
  <c r="X108" i="3"/>
  <c r="Y108" i="3"/>
  <c r="Z108" i="3"/>
  <c r="AA108" i="3"/>
  <c r="AB108" i="3"/>
  <c r="AC108" i="3"/>
  <c r="AD108" i="3"/>
  <c r="AE108" i="3"/>
  <c r="AF108" i="3"/>
  <c r="AG108" i="3"/>
  <c r="AH108" i="3"/>
  <c r="AI108" i="3"/>
  <c r="AJ108" i="3"/>
  <c r="AK108" i="3"/>
  <c r="AL108" i="3"/>
  <c r="AM108" i="3"/>
  <c r="U109" i="3"/>
  <c r="V109" i="3"/>
  <c r="W109" i="3"/>
  <c r="X109" i="3"/>
  <c r="Y109" i="3"/>
  <c r="Z109" i="3"/>
  <c r="AA109" i="3"/>
  <c r="AB109" i="3"/>
  <c r="AC109" i="3"/>
  <c r="AD109" i="3"/>
  <c r="AE109" i="3"/>
  <c r="AF109" i="3"/>
  <c r="AG109" i="3"/>
  <c r="AH109" i="3"/>
  <c r="AI109" i="3"/>
  <c r="AJ109" i="3"/>
  <c r="AK109" i="3"/>
  <c r="AL109" i="3"/>
  <c r="AM109" i="3"/>
  <c r="U110" i="3"/>
  <c r="V110" i="3"/>
  <c r="W110" i="3"/>
  <c r="X110" i="3"/>
  <c r="Y110" i="3"/>
  <c r="Z110" i="3"/>
  <c r="AA110" i="3"/>
  <c r="AB110" i="3"/>
  <c r="AC110" i="3"/>
  <c r="AD110" i="3"/>
  <c r="AE110" i="3"/>
  <c r="AF110" i="3"/>
  <c r="AG110" i="3"/>
  <c r="AH110" i="3"/>
  <c r="AI110" i="3"/>
  <c r="AJ110" i="3"/>
  <c r="AK110" i="3"/>
  <c r="AL110" i="3"/>
  <c r="AM110" i="3"/>
  <c r="U111" i="3"/>
  <c r="V111" i="3"/>
  <c r="W111" i="3"/>
  <c r="X111" i="3"/>
  <c r="Y111" i="3"/>
  <c r="Z111" i="3"/>
  <c r="AA111" i="3"/>
  <c r="AB111" i="3"/>
  <c r="AC111" i="3"/>
  <c r="AD111" i="3"/>
  <c r="AE111" i="3"/>
  <c r="AF111" i="3"/>
  <c r="AG111" i="3"/>
  <c r="AH111" i="3"/>
  <c r="AI111" i="3"/>
  <c r="AJ111" i="3"/>
  <c r="AK111" i="3"/>
  <c r="AL111" i="3"/>
  <c r="AM111" i="3"/>
  <c r="U112" i="3"/>
  <c r="V112" i="3"/>
  <c r="W112" i="3"/>
  <c r="X112" i="3"/>
  <c r="Y112" i="3"/>
  <c r="Z112" i="3"/>
  <c r="AA112" i="3"/>
  <c r="AB112" i="3"/>
  <c r="AC112" i="3"/>
  <c r="AD112" i="3"/>
  <c r="AE112" i="3"/>
  <c r="AF112" i="3"/>
  <c r="AG112" i="3"/>
  <c r="AH112" i="3"/>
  <c r="AI112" i="3"/>
  <c r="AJ112" i="3"/>
  <c r="AK112" i="3"/>
  <c r="AL112" i="3"/>
  <c r="AM112" i="3"/>
  <c r="U113" i="3"/>
  <c r="V113" i="3"/>
  <c r="W113" i="3"/>
  <c r="X113" i="3"/>
  <c r="Y113" i="3"/>
  <c r="Z113" i="3"/>
  <c r="AA113" i="3"/>
  <c r="AB113" i="3"/>
  <c r="AC113" i="3"/>
  <c r="AD113" i="3"/>
  <c r="AE113" i="3"/>
  <c r="AF113" i="3"/>
  <c r="AG113" i="3"/>
  <c r="AH113" i="3"/>
  <c r="AI113" i="3"/>
  <c r="AJ113" i="3"/>
  <c r="AK113" i="3"/>
  <c r="AL113" i="3"/>
  <c r="AM113" i="3"/>
  <c r="U114" i="3"/>
  <c r="V114" i="3"/>
  <c r="W114" i="3"/>
  <c r="X114" i="3"/>
  <c r="Y114" i="3"/>
  <c r="Z114" i="3"/>
  <c r="AA114" i="3"/>
  <c r="AB114" i="3"/>
  <c r="AC114" i="3"/>
  <c r="AD114" i="3"/>
  <c r="AE114" i="3"/>
  <c r="AF114" i="3"/>
  <c r="AG114" i="3"/>
  <c r="AH114" i="3"/>
  <c r="AI114" i="3"/>
  <c r="AJ114" i="3"/>
  <c r="AK114" i="3"/>
  <c r="AL114" i="3"/>
  <c r="AM114" i="3"/>
  <c r="U115" i="3"/>
  <c r="V115" i="3"/>
  <c r="W115" i="3"/>
  <c r="X115" i="3"/>
  <c r="Y115" i="3"/>
  <c r="Z115" i="3"/>
  <c r="AA115" i="3"/>
  <c r="AB115" i="3"/>
  <c r="AC115" i="3"/>
  <c r="AD115" i="3"/>
  <c r="AE115" i="3"/>
  <c r="AF115" i="3"/>
  <c r="AG115" i="3"/>
  <c r="AH115" i="3"/>
  <c r="AI115" i="3"/>
  <c r="AJ115" i="3"/>
  <c r="AK115" i="3"/>
  <c r="AL115" i="3"/>
  <c r="AM115" i="3"/>
  <c r="U116" i="3"/>
  <c r="V116" i="3"/>
  <c r="W116" i="3"/>
  <c r="X116" i="3"/>
  <c r="Y116" i="3"/>
  <c r="Z116" i="3"/>
  <c r="AA116" i="3"/>
  <c r="AB116" i="3"/>
  <c r="AC116" i="3"/>
  <c r="AD116" i="3"/>
  <c r="AE116" i="3"/>
  <c r="AF116" i="3"/>
  <c r="AG116" i="3"/>
  <c r="AH116" i="3"/>
  <c r="AI116" i="3"/>
  <c r="AJ116" i="3"/>
  <c r="AK116" i="3"/>
  <c r="AL116" i="3"/>
  <c r="AM116" i="3"/>
  <c r="U117" i="3"/>
  <c r="V117" i="3"/>
  <c r="W117" i="3"/>
  <c r="X117" i="3"/>
  <c r="Y117" i="3"/>
  <c r="Z117" i="3"/>
  <c r="AA117" i="3"/>
  <c r="AB117" i="3"/>
  <c r="AC117" i="3"/>
  <c r="AD117" i="3"/>
  <c r="AE117" i="3"/>
  <c r="AF117" i="3"/>
  <c r="AG117" i="3"/>
  <c r="AH117" i="3"/>
  <c r="AI117" i="3"/>
  <c r="AJ117" i="3"/>
  <c r="AK117" i="3"/>
  <c r="AL117" i="3"/>
  <c r="AM117" i="3"/>
  <c r="U118" i="3"/>
  <c r="V118" i="3"/>
  <c r="W118" i="3"/>
  <c r="X118" i="3"/>
  <c r="Y118" i="3"/>
  <c r="Z118" i="3"/>
  <c r="AA118" i="3"/>
  <c r="AB118" i="3"/>
  <c r="AC118" i="3"/>
  <c r="AD118" i="3"/>
  <c r="AE118" i="3"/>
  <c r="AF118" i="3"/>
  <c r="AG118" i="3"/>
  <c r="AH118" i="3"/>
  <c r="AI118" i="3"/>
  <c r="AJ118" i="3"/>
  <c r="AK118" i="3"/>
  <c r="AL118" i="3"/>
  <c r="AM118" i="3"/>
  <c r="U119" i="3"/>
  <c r="V119" i="3"/>
  <c r="W119" i="3"/>
  <c r="X119" i="3"/>
  <c r="Y119" i="3"/>
  <c r="Z119" i="3"/>
  <c r="AA119" i="3"/>
  <c r="AB119" i="3"/>
  <c r="AC119" i="3"/>
  <c r="AD119" i="3"/>
  <c r="AE119" i="3"/>
  <c r="AF119" i="3"/>
  <c r="AG119" i="3"/>
  <c r="AH119" i="3"/>
  <c r="AI119" i="3"/>
  <c r="AJ119" i="3"/>
  <c r="AK119" i="3"/>
  <c r="AL119" i="3"/>
  <c r="AM119" i="3"/>
  <c r="U120" i="3"/>
  <c r="V120" i="3"/>
  <c r="W120" i="3"/>
  <c r="X120" i="3"/>
  <c r="Y120" i="3"/>
  <c r="Z120" i="3"/>
  <c r="AA120" i="3"/>
  <c r="AB120" i="3"/>
  <c r="AC120" i="3"/>
  <c r="AD120" i="3"/>
  <c r="AE120" i="3"/>
  <c r="AF120" i="3"/>
  <c r="AG120" i="3"/>
  <c r="AH120" i="3"/>
  <c r="AI120" i="3"/>
  <c r="AJ120" i="3"/>
  <c r="AK120" i="3"/>
  <c r="AL120" i="3"/>
  <c r="AM120" i="3"/>
  <c r="U121" i="3"/>
  <c r="V121" i="3"/>
  <c r="W121" i="3"/>
  <c r="X121" i="3"/>
  <c r="Y121" i="3"/>
  <c r="Z121" i="3"/>
  <c r="AA121" i="3"/>
  <c r="AB121" i="3"/>
  <c r="AC121" i="3"/>
  <c r="AD121" i="3"/>
  <c r="AE121" i="3"/>
  <c r="AF121" i="3"/>
  <c r="AG121" i="3"/>
  <c r="AH121" i="3"/>
  <c r="AI121" i="3"/>
  <c r="AJ121" i="3"/>
  <c r="AK121" i="3"/>
  <c r="AL121" i="3"/>
  <c r="AM121" i="3"/>
  <c r="U122" i="3"/>
  <c r="V122" i="3"/>
  <c r="W122" i="3"/>
  <c r="X122" i="3"/>
  <c r="Y122" i="3"/>
  <c r="Z122" i="3"/>
  <c r="AA122" i="3"/>
  <c r="AB122" i="3"/>
  <c r="AC122" i="3"/>
  <c r="AD122" i="3"/>
  <c r="AE122" i="3"/>
  <c r="AF122" i="3"/>
  <c r="AG122" i="3"/>
  <c r="AH122" i="3"/>
  <c r="AI122" i="3"/>
  <c r="AJ122" i="3"/>
  <c r="AK122" i="3"/>
  <c r="AL122" i="3"/>
  <c r="AM122" i="3"/>
  <c r="U123" i="3"/>
  <c r="V123" i="3"/>
  <c r="W123" i="3"/>
  <c r="X123" i="3"/>
  <c r="Y123" i="3"/>
  <c r="Z123" i="3"/>
  <c r="AA123" i="3"/>
  <c r="AB123" i="3"/>
  <c r="AC123" i="3"/>
  <c r="AD123" i="3"/>
  <c r="AE123" i="3"/>
  <c r="AF123" i="3"/>
  <c r="AG123" i="3"/>
  <c r="AH123" i="3"/>
  <c r="AI123" i="3"/>
  <c r="AJ123" i="3"/>
  <c r="AK123" i="3"/>
  <c r="AL123" i="3"/>
  <c r="AM123" i="3"/>
  <c r="U124" i="3"/>
  <c r="V124" i="3"/>
  <c r="W124" i="3"/>
  <c r="X124" i="3"/>
  <c r="Y124" i="3"/>
  <c r="Z124" i="3"/>
  <c r="AA124" i="3"/>
  <c r="AB124" i="3"/>
  <c r="AC124" i="3"/>
  <c r="AD124" i="3"/>
  <c r="AE124" i="3"/>
  <c r="AF124" i="3"/>
  <c r="AG124" i="3"/>
  <c r="AH124" i="3"/>
  <c r="AI124" i="3"/>
  <c r="AJ124" i="3"/>
  <c r="AK124" i="3"/>
  <c r="AL124" i="3"/>
  <c r="AM124" i="3"/>
  <c r="U125" i="3"/>
  <c r="V125" i="3"/>
  <c r="W125" i="3"/>
  <c r="X125" i="3"/>
  <c r="Y125" i="3"/>
  <c r="Z125" i="3"/>
  <c r="AA125" i="3"/>
  <c r="AB125" i="3"/>
  <c r="AC125" i="3"/>
  <c r="AD125" i="3"/>
  <c r="AE125" i="3"/>
  <c r="AF125" i="3"/>
  <c r="AG125" i="3"/>
  <c r="AH125" i="3"/>
  <c r="AI125" i="3"/>
  <c r="AJ125" i="3"/>
  <c r="AK125" i="3"/>
  <c r="AL125" i="3"/>
  <c r="AM125" i="3"/>
  <c r="U126" i="3"/>
  <c r="V126" i="3"/>
  <c r="W126" i="3"/>
  <c r="X126" i="3"/>
  <c r="Y126" i="3"/>
  <c r="Z126" i="3"/>
  <c r="AA126" i="3"/>
  <c r="AB126" i="3"/>
  <c r="AC126" i="3"/>
  <c r="AD126" i="3"/>
  <c r="AE126" i="3"/>
  <c r="AF126" i="3"/>
  <c r="AG126" i="3"/>
  <c r="AH126" i="3"/>
  <c r="AI126" i="3"/>
  <c r="AJ126" i="3"/>
  <c r="AK126" i="3"/>
  <c r="AL126" i="3"/>
  <c r="AM126" i="3"/>
  <c r="U127" i="3"/>
  <c r="V127" i="3"/>
  <c r="W127" i="3"/>
  <c r="X127" i="3"/>
  <c r="Y127" i="3"/>
  <c r="Z127" i="3"/>
  <c r="AA127" i="3"/>
  <c r="AB127" i="3"/>
  <c r="AC127" i="3"/>
  <c r="AD127" i="3"/>
  <c r="AE127" i="3"/>
  <c r="AF127" i="3"/>
  <c r="AG127" i="3"/>
  <c r="AH127" i="3"/>
  <c r="AI127" i="3"/>
  <c r="AJ127" i="3"/>
  <c r="AK127" i="3"/>
  <c r="AL127" i="3"/>
  <c r="AM127" i="3"/>
  <c r="U128" i="3"/>
  <c r="V128" i="3"/>
  <c r="W128" i="3"/>
  <c r="X128" i="3"/>
  <c r="Y128" i="3"/>
  <c r="Z128" i="3"/>
  <c r="AA128" i="3"/>
  <c r="AB128" i="3"/>
  <c r="AC128" i="3"/>
  <c r="AD128" i="3"/>
  <c r="AE128" i="3"/>
  <c r="AF128" i="3"/>
  <c r="AG128" i="3"/>
  <c r="AH128" i="3"/>
  <c r="AI128" i="3"/>
  <c r="AJ128" i="3"/>
  <c r="AK128" i="3"/>
  <c r="AL128" i="3"/>
  <c r="AM128" i="3"/>
  <c r="U129" i="3"/>
  <c r="V129" i="3"/>
  <c r="W129" i="3"/>
  <c r="X129" i="3"/>
  <c r="Y129" i="3"/>
  <c r="Z129" i="3"/>
  <c r="AA129" i="3"/>
  <c r="AB129" i="3"/>
  <c r="AC129" i="3"/>
  <c r="AD129" i="3"/>
  <c r="AE129" i="3"/>
  <c r="AF129" i="3"/>
  <c r="AG129" i="3"/>
  <c r="AH129" i="3"/>
  <c r="AI129" i="3"/>
  <c r="AJ129" i="3"/>
  <c r="AK129" i="3"/>
  <c r="AL129" i="3"/>
  <c r="AM129" i="3"/>
  <c r="U130" i="3"/>
  <c r="V130" i="3"/>
  <c r="W130" i="3"/>
  <c r="X130" i="3"/>
  <c r="Y130" i="3"/>
  <c r="Z130" i="3"/>
  <c r="AA130" i="3"/>
  <c r="AB130" i="3"/>
  <c r="AC130" i="3"/>
  <c r="AD130" i="3"/>
  <c r="AE130" i="3"/>
  <c r="AF130" i="3"/>
  <c r="AG130" i="3"/>
  <c r="AH130" i="3"/>
  <c r="AI130" i="3"/>
  <c r="AJ130" i="3"/>
  <c r="AK130" i="3"/>
  <c r="AL130" i="3"/>
  <c r="AM130" i="3"/>
  <c r="U131" i="3"/>
  <c r="V131" i="3"/>
  <c r="W131" i="3"/>
  <c r="X131" i="3"/>
  <c r="Y131" i="3"/>
  <c r="Z131" i="3"/>
  <c r="AA131" i="3"/>
  <c r="AB131" i="3"/>
  <c r="AC131" i="3"/>
  <c r="AD131" i="3"/>
  <c r="AE131" i="3"/>
  <c r="AF131" i="3"/>
  <c r="AG131" i="3"/>
  <c r="AH131" i="3"/>
  <c r="AI131" i="3"/>
  <c r="AJ131" i="3"/>
  <c r="AK131" i="3"/>
  <c r="AL131" i="3"/>
  <c r="AM131" i="3"/>
  <c r="U132" i="3"/>
  <c r="V132" i="3"/>
  <c r="W132" i="3"/>
  <c r="X132" i="3"/>
  <c r="Y132" i="3"/>
  <c r="Z132" i="3"/>
  <c r="AA132" i="3"/>
  <c r="AB132" i="3"/>
  <c r="AC132" i="3"/>
  <c r="AD132" i="3"/>
  <c r="AE132" i="3"/>
  <c r="AF132" i="3"/>
  <c r="AG132" i="3"/>
  <c r="AH132" i="3"/>
  <c r="AI132" i="3"/>
  <c r="AJ132" i="3"/>
  <c r="AK132" i="3"/>
  <c r="AL132" i="3"/>
  <c r="AM132" i="3"/>
  <c r="U133" i="3"/>
  <c r="V133" i="3"/>
  <c r="W133" i="3"/>
  <c r="X133" i="3"/>
  <c r="Y133" i="3"/>
  <c r="Z133" i="3"/>
  <c r="AA133" i="3"/>
  <c r="AB133" i="3"/>
  <c r="AC133" i="3"/>
  <c r="AD133" i="3"/>
  <c r="AE133" i="3"/>
  <c r="AF133" i="3"/>
  <c r="AG133" i="3"/>
  <c r="AH133" i="3"/>
  <c r="AI133" i="3"/>
  <c r="AJ133" i="3"/>
  <c r="AK133" i="3"/>
  <c r="AL133" i="3"/>
  <c r="AM133" i="3"/>
  <c r="U134" i="3"/>
  <c r="V134" i="3"/>
  <c r="W134" i="3"/>
  <c r="X134" i="3"/>
  <c r="Y134" i="3"/>
  <c r="Z134" i="3"/>
  <c r="AA134" i="3"/>
  <c r="AB134" i="3"/>
  <c r="AC134" i="3"/>
  <c r="AD134" i="3"/>
  <c r="AE134" i="3"/>
  <c r="AF134" i="3"/>
  <c r="AG134" i="3"/>
  <c r="AH134" i="3"/>
  <c r="AI134" i="3"/>
  <c r="AJ134" i="3"/>
  <c r="AK134" i="3"/>
  <c r="AL134" i="3"/>
  <c r="AM134" i="3"/>
  <c r="U135" i="3"/>
  <c r="V135" i="3"/>
  <c r="W135" i="3"/>
  <c r="X135" i="3"/>
  <c r="Y135" i="3"/>
  <c r="Z135" i="3"/>
  <c r="AA135" i="3"/>
  <c r="AB135" i="3"/>
  <c r="AC135" i="3"/>
  <c r="AD135" i="3"/>
  <c r="AE135" i="3"/>
  <c r="AF135" i="3"/>
  <c r="AG135" i="3"/>
  <c r="AH135" i="3"/>
  <c r="AI135" i="3"/>
  <c r="AJ135" i="3"/>
  <c r="AK135" i="3"/>
  <c r="AL135" i="3"/>
  <c r="AM135" i="3"/>
  <c r="U136" i="3"/>
  <c r="V136" i="3"/>
  <c r="W136" i="3"/>
  <c r="X136" i="3"/>
  <c r="Y136" i="3"/>
  <c r="Z136" i="3"/>
  <c r="AA136" i="3"/>
  <c r="AB136" i="3"/>
  <c r="AC136" i="3"/>
  <c r="AD136" i="3"/>
  <c r="AE136" i="3"/>
  <c r="AF136" i="3"/>
  <c r="AG136" i="3"/>
  <c r="AH136" i="3"/>
  <c r="AI136" i="3"/>
  <c r="AJ136" i="3"/>
  <c r="AK136" i="3"/>
  <c r="AL136" i="3"/>
  <c r="AM136" i="3"/>
  <c r="U137" i="3"/>
  <c r="V137" i="3"/>
  <c r="W137" i="3"/>
  <c r="X137" i="3"/>
  <c r="Y137" i="3"/>
  <c r="Z137" i="3"/>
  <c r="AA137" i="3"/>
  <c r="AB137" i="3"/>
  <c r="AC137" i="3"/>
  <c r="AD137" i="3"/>
  <c r="AE137" i="3"/>
  <c r="AF137" i="3"/>
  <c r="AG137" i="3"/>
  <c r="AH137" i="3"/>
  <c r="AI137" i="3"/>
  <c r="AJ137" i="3"/>
  <c r="AK137" i="3"/>
  <c r="AL137" i="3"/>
  <c r="AM137" i="3"/>
  <c r="U138" i="3"/>
  <c r="V138" i="3"/>
  <c r="W138" i="3"/>
  <c r="X138" i="3"/>
  <c r="Y138" i="3"/>
  <c r="Z138" i="3"/>
  <c r="AA138" i="3"/>
  <c r="AB138" i="3"/>
  <c r="AC138" i="3"/>
  <c r="AD138" i="3"/>
  <c r="AE138" i="3"/>
  <c r="AF138" i="3"/>
  <c r="AG138" i="3"/>
  <c r="AH138" i="3"/>
  <c r="AI138" i="3"/>
  <c r="AJ138" i="3"/>
  <c r="AK138" i="3"/>
  <c r="AL138" i="3"/>
  <c r="AM138" i="3"/>
  <c r="U139" i="3"/>
  <c r="V139" i="3"/>
  <c r="W139" i="3"/>
  <c r="X139" i="3"/>
  <c r="Y139" i="3"/>
  <c r="Z139" i="3"/>
  <c r="AA139" i="3"/>
  <c r="AB139" i="3"/>
  <c r="AC139" i="3"/>
  <c r="AD139" i="3"/>
  <c r="AE139" i="3"/>
  <c r="AF139" i="3"/>
  <c r="AG139" i="3"/>
  <c r="AH139" i="3"/>
  <c r="AI139" i="3"/>
  <c r="AJ139" i="3"/>
  <c r="AK139" i="3"/>
  <c r="AL139" i="3"/>
  <c r="AM139" i="3"/>
  <c r="U140" i="3"/>
  <c r="V140" i="3"/>
  <c r="W140" i="3"/>
  <c r="X140" i="3"/>
  <c r="Y140" i="3"/>
  <c r="Z140" i="3"/>
  <c r="AA140" i="3"/>
  <c r="AB140" i="3"/>
  <c r="AC140" i="3"/>
  <c r="AD140" i="3"/>
  <c r="AE140" i="3"/>
  <c r="AF140" i="3"/>
  <c r="AG140" i="3"/>
  <c r="AH140" i="3"/>
  <c r="AI140" i="3"/>
  <c r="AJ140" i="3"/>
  <c r="AK140" i="3"/>
  <c r="AL140" i="3"/>
  <c r="AM140" i="3"/>
  <c r="U141" i="3"/>
  <c r="V141" i="3"/>
  <c r="W141" i="3"/>
  <c r="X141" i="3"/>
  <c r="Y141" i="3"/>
  <c r="Z141" i="3"/>
  <c r="AA141" i="3"/>
  <c r="AB141" i="3"/>
  <c r="AC141" i="3"/>
  <c r="AD141" i="3"/>
  <c r="AE141" i="3"/>
  <c r="AF141" i="3"/>
  <c r="AG141" i="3"/>
  <c r="AH141" i="3"/>
  <c r="AI141" i="3"/>
  <c r="AJ141" i="3"/>
  <c r="AK141" i="3"/>
  <c r="AL141" i="3"/>
  <c r="AM141" i="3"/>
  <c r="U142" i="3"/>
  <c r="V142" i="3"/>
  <c r="W142" i="3"/>
  <c r="X142" i="3"/>
  <c r="Y142" i="3"/>
  <c r="Z142" i="3"/>
  <c r="AA142" i="3"/>
  <c r="AB142" i="3"/>
  <c r="AC142" i="3"/>
  <c r="AD142" i="3"/>
  <c r="AE142" i="3"/>
  <c r="AF142" i="3"/>
  <c r="AG142" i="3"/>
  <c r="AH142" i="3"/>
  <c r="AI142" i="3"/>
  <c r="AJ142" i="3"/>
  <c r="AK142" i="3"/>
  <c r="AL142" i="3"/>
  <c r="AM142" i="3"/>
  <c r="U143" i="3"/>
  <c r="V143" i="3"/>
  <c r="W143" i="3"/>
  <c r="X143" i="3"/>
  <c r="Y143" i="3"/>
  <c r="Z143" i="3"/>
  <c r="AA143" i="3"/>
  <c r="AB143" i="3"/>
  <c r="AC143" i="3"/>
  <c r="AD143" i="3"/>
  <c r="AE143" i="3"/>
  <c r="AF143" i="3"/>
  <c r="AG143" i="3"/>
  <c r="AH143" i="3"/>
  <c r="AI143" i="3"/>
  <c r="AJ143" i="3"/>
  <c r="AK143" i="3"/>
  <c r="AL143" i="3"/>
  <c r="AM143" i="3"/>
  <c r="U144" i="3"/>
  <c r="V144" i="3"/>
  <c r="W144" i="3"/>
  <c r="X144" i="3"/>
  <c r="Y144" i="3"/>
  <c r="Z144" i="3"/>
  <c r="AA144" i="3"/>
  <c r="AB144" i="3"/>
  <c r="AC144" i="3"/>
  <c r="AD144" i="3"/>
  <c r="AE144" i="3"/>
  <c r="AF144" i="3"/>
  <c r="AG144" i="3"/>
  <c r="AH144" i="3"/>
  <c r="AI144" i="3"/>
  <c r="AJ144" i="3"/>
  <c r="AK144" i="3"/>
  <c r="AL144" i="3"/>
  <c r="AM144" i="3"/>
  <c r="U145" i="3"/>
  <c r="V145" i="3"/>
  <c r="W145" i="3"/>
  <c r="X145" i="3"/>
  <c r="Y145" i="3"/>
  <c r="Z145" i="3"/>
  <c r="AA145" i="3"/>
  <c r="AB145" i="3"/>
  <c r="AC145" i="3"/>
  <c r="AD145" i="3"/>
  <c r="AE145" i="3"/>
  <c r="AF145" i="3"/>
  <c r="AG145" i="3"/>
  <c r="AH145" i="3"/>
  <c r="AI145" i="3"/>
  <c r="AJ145" i="3"/>
  <c r="AK145" i="3"/>
  <c r="AL145" i="3"/>
  <c r="AM145" i="3"/>
  <c r="U146" i="3"/>
  <c r="V146" i="3"/>
  <c r="W146" i="3"/>
  <c r="X146" i="3"/>
  <c r="Y146" i="3"/>
  <c r="Z146" i="3"/>
  <c r="AA146" i="3"/>
  <c r="AB146" i="3"/>
  <c r="AC146" i="3"/>
  <c r="AD146" i="3"/>
  <c r="AE146" i="3"/>
  <c r="AF146" i="3"/>
  <c r="AG146" i="3"/>
  <c r="AH146" i="3"/>
  <c r="AI146" i="3"/>
  <c r="AJ146" i="3"/>
  <c r="AK146" i="3"/>
  <c r="AL146" i="3"/>
  <c r="AM146" i="3"/>
  <c r="U147" i="3"/>
  <c r="V147" i="3"/>
  <c r="W147" i="3"/>
  <c r="X147" i="3"/>
  <c r="Y147" i="3"/>
  <c r="Z147" i="3"/>
  <c r="AA147" i="3"/>
  <c r="AB147" i="3"/>
  <c r="AC147" i="3"/>
  <c r="AD147" i="3"/>
  <c r="AE147" i="3"/>
  <c r="AF147" i="3"/>
  <c r="AG147" i="3"/>
  <c r="AH147" i="3"/>
  <c r="AI147" i="3"/>
  <c r="AJ147" i="3"/>
  <c r="AK147" i="3"/>
  <c r="AL147" i="3"/>
  <c r="AM147" i="3"/>
  <c r="U148" i="3"/>
  <c r="V148" i="3"/>
  <c r="W148" i="3"/>
  <c r="X148" i="3"/>
  <c r="Y148" i="3"/>
  <c r="Z148" i="3"/>
  <c r="AA148" i="3"/>
  <c r="AB148" i="3"/>
  <c r="AC148" i="3"/>
  <c r="AD148" i="3"/>
  <c r="AE148" i="3"/>
  <c r="AF148" i="3"/>
  <c r="AG148" i="3"/>
  <c r="AH148" i="3"/>
  <c r="AI148" i="3"/>
  <c r="AJ148" i="3"/>
  <c r="AK148" i="3"/>
  <c r="AL148" i="3"/>
  <c r="AM148" i="3"/>
  <c r="U149" i="3"/>
  <c r="V149" i="3"/>
  <c r="W149" i="3"/>
  <c r="X149" i="3"/>
  <c r="Y149" i="3"/>
  <c r="Z149" i="3"/>
  <c r="AA149" i="3"/>
  <c r="AB149" i="3"/>
  <c r="AC149" i="3"/>
  <c r="AD149" i="3"/>
  <c r="AE149" i="3"/>
  <c r="AF149" i="3"/>
  <c r="AG149" i="3"/>
  <c r="AH149" i="3"/>
  <c r="AI149" i="3"/>
  <c r="AJ149" i="3"/>
  <c r="AK149" i="3"/>
  <c r="AL149" i="3"/>
  <c r="AM149" i="3"/>
  <c r="U150" i="3"/>
  <c r="V150" i="3"/>
  <c r="W150" i="3"/>
  <c r="X150" i="3"/>
  <c r="Y150" i="3"/>
  <c r="Z150" i="3"/>
  <c r="AA150" i="3"/>
  <c r="AB150" i="3"/>
  <c r="AC150" i="3"/>
  <c r="AD150" i="3"/>
  <c r="AE150" i="3"/>
  <c r="AF150" i="3"/>
  <c r="AG150" i="3"/>
  <c r="AH150" i="3"/>
  <c r="AI150" i="3"/>
  <c r="AJ150" i="3"/>
  <c r="AK150" i="3"/>
  <c r="AL150" i="3"/>
  <c r="AM150" i="3"/>
  <c r="U151" i="3"/>
  <c r="V151" i="3"/>
  <c r="W151" i="3"/>
  <c r="X151" i="3"/>
  <c r="Y151" i="3"/>
  <c r="Z151" i="3"/>
  <c r="AA151" i="3"/>
  <c r="AB151" i="3"/>
  <c r="AC151" i="3"/>
  <c r="AD151" i="3"/>
  <c r="AE151" i="3"/>
  <c r="AF151" i="3"/>
  <c r="AG151" i="3"/>
  <c r="AH151" i="3"/>
  <c r="AI151" i="3"/>
  <c r="AJ151" i="3"/>
  <c r="AK151" i="3"/>
  <c r="AL151" i="3"/>
  <c r="AM151" i="3"/>
  <c r="U152" i="3"/>
  <c r="V152" i="3"/>
  <c r="W152" i="3"/>
  <c r="X152" i="3"/>
  <c r="Y152" i="3"/>
  <c r="Z152" i="3"/>
  <c r="AA152" i="3"/>
  <c r="AB152" i="3"/>
  <c r="AC152" i="3"/>
  <c r="AD152" i="3"/>
  <c r="AE152" i="3"/>
  <c r="AF152" i="3"/>
  <c r="AG152" i="3"/>
  <c r="AH152" i="3"/>
  <c r="AI152" i="3"/>
  <c r="AJ152" i="3"/>
  <c r="AK152" i="3"/>
  <c r="AL152" i="3"/>
  <c r="AM152" i="3"/>
  <c r="U153" i="3"/>
  <c r="V153" i="3"/>
  <c r="W153" i="3"/>
  <c r="X153" i="3"/>
  <c r="Y153" i="3"/>
  <c r="Z153" i="3"/>
  <c r="AA153" i="3"/>
  <c r="AB153" i="3"/>
  <c r="AC153" i="3"/>
  <c r="AD153" i="3"/>
  <c r="AE153" i="3"/>
  <c r="AF153" i="3"/>
  <c r="AG153" i="3"/>
  <c r="AH153" i="3"/>
  <c r="AI153" i="3"/>
  <c r="AJ153" i="3"/>
  <c r="AK153" i="3"/>
  <c r="AL153" i="3"/>
  <c r="AM153" i="3"/>
  <c r="U154" i="3"/>
  <c r="V154" i="3"/>
  <c r="W154" i="3"/>
  <c r="X154" i="3"/>
  <c r="Y154" i="3"/>
  <c r="Z154" i="3"/>
  <c r="AA154" i="3"/>
  <c r="AB154" i="3"/>
  <c r="AC154" i="3"/>
  <c r="AD154" i="3"/>
  <c r="AE154" i="3"/>
  <c r="AF154" i="3"/>
  <c r="AG154" i="3"/>
  <c r="AH154" i="3"/>
  <c r="AI154" i="3"/>
  <c r="AJ154" i="3"/>
  <c r="AK154" i="3"/>
  <c r="AL154" i="3"/>
  <c r="AM154" i="3"/>
  <c r="U155" i="3"/>
  <c r="V155" i="3"/>
  <c r="W155" i="3"/>
  <c r="X155" i="3"/>
  <c r="Y155" i="3"/>
  <c r="Z155" i="3"/>
  <c r="AA155" i="3"/>
  <c r="AB155" i="3"/>
  <c r="AC155" i="3"/>
  <c r="AD155" i="3"/>
  <c r="AE155" i="3"/>
  <c r="AF155" i="3"/>
  <c r="AG155" i="3"/>
  <c r="AH155" i="3"/>
  <c r="AI155" i="3"/>
  <c r="AJ155" i="3"/>
  <c r="AK155" i="3"/>
  <c r="AL155" i="3"/>
  <c r="AM155" i="3"/>
  <c r="U156" i="3"/>
  <c r="V156" i="3"/>
  <c r="W156" i="3"/>
  <c r="X156" i="3"/>
  <c r="Y156" i="3"/>
  <c r="Z156" i="3"/>
  <c r="AA156" i="3"/>
  <c r="AB156" i="3"/>
  <c r="AC156" i="3"/>
  <c r="AD156" i="3"/>
  <c r="AE156" i="3"/>
  <c r="AF156" i="3"/>
  <c r="AG156" i="3"/>
  <c r="AH156" i="3"/>
  <c r="AI156" i="3"/>
  <c r="AJ156" i="3"/>
  <c r="AK156" i="3"/>
  <c r="AL156" i="3"/>
  <c r="AM156" i="3"/>
  <c r="U157" i="3"/>
  <c r="V157" i="3"/>
  <c r="W157" i="3"/>
  <c r="X157" i="3"/>
  <c r="Y157" i="3"/>
  <c r="Z157" i="3"/>
  <c r="AA157" i="3"/>
  <c r="AB157" i="3"/>
  <c r="AC157" i="3"/>
  <c r="AD157" i="3"/>
  <c r="AE157" i="3"/>
  <c r="AF157" i="3"/>
  <c r="AG157" i="3"/>
  <c r="AH157" i="3"/>
  <c r="AI157" i="3"/>
  <c r="AJ157" i="3"/>
  <c r="AK157" i="3"/>
  <c r="AL157" i="3"/>
  <c r="AM157" i="3"/>
  <c r="U158" i="3"/>
  <c r="V158" i="3"/>
  <c r="W158" i="3"/>
  <c r="X158" i="3"/>
  <c r="Y158" i="3"/>
  <c r="Z158" i="3"/>
  <c r="AA158" i="3"/>
  <c r="AB158" i="3"/>
  <c r="AC158" i="3"/>
  <c r="AD158" i="3"/>
  <c r="AE158" i="3"/>
  <c r="AF158" i="3"/>
  <c r="AG158" i="3"/>
  <c r="AH158" i="3"/>
  <c r="AI158" i="3"/>
  <c r="AJ158" i="3"/>
  <c r="AK158" i="3"/>
  <c r="AL158" i="3"/>
  <c r="AM158" i="3"/>
  <c r="U159" i="3"/>
  <c r="V159" i="3"/>
  <c r="W159" i="3"/>
  <c r="X159" i="3"/>
  <c r="Y159" i="3"/>
  <c r="Z159" i="3"/>
  <c r="AA159" i="3"/>
  <c r="AB159" i="3"/>
  <c r="AC159" i="3"/>
  <c r="AD159" i="3"/>
  <c r="AE159" i="3"/>
  <c r="AF159" i="3"/>
  <c r="AG159" i="3"/>
  <c r="AH159" i="3"/>
  <c r="AI159" i="3"/>
  <c r="AJ159" i="3"/>
  <c r="AK159" i="3"/>
  <c r="AL159" i="3"/>
  <c r="AM159" i="3"/>
  <c r="U160" i="3"/>
  <c r="V160" i="3"/>
  <c r="W160" i="3"/>
  <c r="X160" i="3"/>
  <c r="Y160" i="3"/>
  <c r="Z160" i="3"/>
  <c r="AA160" i="3"/>
  <c r="AB160" i="3"/>
  <c r="AC160" i="3"/>
  <c r="AD160" i="3"/>
  <c r="AE160" i="3"/>
  <c r="AF160" i="3"/>
  <c r="AG160" i="3"/>
  <c r="AH160" i="3"/>
  <c r="AI160" i="3"/>
  <c r="AJ160" i="3"/>
  <c r="AK160" i="3"/>
  <c r="AL160" i="3"/>
  <c r="AM160" i="3"/>
  <c r="U161" i="3"/>
  <c r="V161" i="3"/>
  <c r="W161" i="3"/>
  <c r="X161" i="3"/>
  <c r="Y161" i="3"/>
  <c r="Z161" i="3"/>
  <c r="AA161" i="3"/>
  <c r="AB161" i="3"/>
  <c r="AC161" i="3"/>
  <c r="AD161" i="3"/>
  <c r="AE161" i="3"/>
  <c r="AF161" i="3"/>
  <c r="AG161" i="3"/>
  <c r="AH161" i="3"/>
  <c r="AI161" i="3"/>
  <c r="AJ161" i="3"/>
  <c r="AK161" i="3"/>
  <c r="AL161" i="3"/>
  <c r="AM161" i="3"/>
  <c r="U162" i="3"/>
  <c r="V162" i="3"/>
  <c r="W162" i="3"/>
  <c r="X162" i="3"/>
  <c r="Y162" i="3"/>
  <c r="Z162" i="3"/>
  <c r="AA162" i="3"/>
  <c r="AB162" i="3"/>
  <c r="AC162" i="3"/>
  <c r="AD162" i="3"/>
  <c r="AE162" i="3"/>
  <c r="AF162" i="3"/>
  <c r="AG162" i="3"/>
  <c r="AH162" i="3"/>
  <c r="AI162" i="3"/>
  <c r="AJ162" i="3"/>
  <c r="AK162" i="3"/>
  <c r="AL162" i="3"/>
  <c r="AM162" i="3"/>
  <c r="U163" i="3"/>
  <c r="V163" i="3"/>
  <c r="W163" i="3"/>
  <c r="X163" i="3"/>
  <c r="Y163" i="3"/>
  <c r="Z163" i="3"/>
  <c r="AA163" i="3"/>
  <c r="AB163" i="3"/>
  <c r="AC163" i="3"/>
  <c r="AD163" i="3"/>
  <c r="AE163" i="3"/>
  <c r="AF163" i="3"/>
  <c r="AG163" i="3"/>
  <c r="AH163" i="3"/>
  <c r="AI163" i="3"/>
  <c r="AJ163" i="3"/>
  <c r="AK163" i="3"/>
  <c r="AL163" i="3"/>
  <c r="AM163" i="3"/>
  <c r="U164" i="3"/>
  <c r="V164" i="3"/>
  <c r="W164" i="3"/>
  <c r="X164" i="3"/>
  <c r="Y164" i="3"/>
  <c r="Z164" i="3"/>
  <c r="AA164" i="3"/>
  <c r="AB164" i="3"/>
  <c r="AC164" i="3"/>
  <c r="AD164" i="3"/>
  <c r="AE164" i="3"/>
  <c r="AF164" i="3"/>
  <c r="AG164" i="3"/>
  <c r="AH164" i="3"/>
  <c r="AI164" i="3"/>
  <c r="AJ164" i="3"/>
  <c r="AK164" i="3"/>
  <c r="AL164" i="3"/>
  <c r="AM164" i="3"/>
  <c r="U165" i="3"/>
  <c r="V165" i="3"/>
  <c r="W165" i="3"/>
  <c r="X165" i="3"/>
  <c r="Y165" i="3"/>
  <c r="Z165" i="3"/>
  <c r="AA165" i="3"/>
  <c r="AB165" i="3"/>
  <c r="AC165" i="3"/>
  <c r="AD165" i="3"/>
  <c r="AE165" i="3"/>
  <c r="AF165" i="3"/>
  <c r="AG165" i="3"/>
  <c r="AH165" i="3"/>
  <c r="AI165" i="3"/>
  <c r="AJ165" i="3"/>
  <c r="AK165" i="3"/>
  <c r="AL165" i="3"/>
  <c r="AM165" i="3"/>
  <c r="U166" i="3"/>
  <c r="V166" i="3"/>
  <c r="W166" i="3"/>
  <c r="X166" i="3"/>
  <c r="Y166" i="3"/>
  <c r="Z166" i="3"/>
  <c r="AA166" i="3"/>
  <c r="AB166" i="3"/>
  <c r="AC166" i="3"/>
  <c r="AD166" i="3"/>
  <c r="AE166" i="3"/>
  <c r="AF166" i="3"/>
  <c r="AG166" i="3"/>
  <c r="AH166" i="3"/>
  <c r="AI166" i="3"/>
  <c r="AJ166" i="3"/>
  <c r="AK166" i="3"/>
  <c r="AL166" i="3"/>
  <c r="AM166" i="3"/>
  <c r="U167" i="3"/>
  <c r="V167" i="3"/>
  <c r="W167" i="3"/>
  <c r="X167" i="3"/>
  <c r="Y167" i="3"/>
  <c r="Z167" i="3"/>
  <c r="AA167" i="3"/>
  <c r="AB167" i="3"/>
  <c r="AC167" i="3"/>
  <c r="AD167" i="3"/>
  <c r="AE167" i="3"/>
  <c r="AF167" i="3"/>
  <c r="AG167" i="3"/>
  <c r="AH167" i="3"/>
  <c r="AI167" i="3"/>
  <c r="AJ167" i="3"/>
  <c r="AK167" i="3"/>
  <c r="AL167" i="3"/>
  <c r="AM167" i="3"/>
  <c r="U168" i="3"/>
  <c r="V168" i="3"/>
  <c r="W168" i="3"/>
  <c r="X168" i="3"/>
  <c r="Y168" i="3"/>
  <c r="Z168" i="3"/>
  <c r="AA168" i="3"/>
  <c r="AB168" i="3"/>
  <c r="AC168" i="3"/>
  <c r="AD168" i="3"/>
  <c r="AE168" i="3"/>
  <c r="AF168" i="3"/>
  <c r="AG168" i="3"/>
  <c r="AH168" i="3"/>
  <c r="AI168" i="3"/>
  <c r="AJ168" i="3"/>
  <c r="AK168" i="3"/>
  <c r="AL168" i="3"/>
  <c r="AM168" i="3"/>
  <c r="U169" i="3"/>
  <c r="V169" i="3"/>
  <c r="W169" i="3"/>
  <c r="X169" i="3"/>
  <c r="Y169" i="3"/>
  <c r="Z169" i="3"/>
  <c r="AA169" i="3"/>
  <c r="AB169" i="3"/>
  <c r="AC169" i="3"/>
  <c r="AD169" i="3"/>
  <c r="AE169" i="3"/>
  <c r="AF169" i="3"/>
  <c r="AG169" i="3"/>
  <c r="AH169" i="3"/>
  <c r="AI169" i="3"/>
  <c r="AJ169" i="3"/>
  <c r="AK169" i="3"/>
  <c r="AL169" i="3"/>
  <c r="AM169" i="3"/>
  <c r="U170" i="3"/>
  <c r="V170" i="3"/>
  <c r="W170" i="3"/>
  <c r="X170" i="3"/>
  <c r="Y170" i="3"/>
  <c r="Z170" i="3"/>
  <c r="AA170" i="3"/>
  <c r="AB170" i="3"/>
  <c r="AC170" i="3"/>
  <c r="AD170" i="3"/>
  <c r="AE170" i="3"/>
  <c r="AF170" i="3"/>
  <c r="AG170" i="3"/>
  <c r="AH170" i="3"/>
  <c r="AI170" i="3"/>
  <c r="AJ170" i="3"/>
  <c r="AK170" i="3"/>
  <c r="AL170" i="3"/>
  <c r="AM170" i="3"/>
  <c r="U171" i="3"/>
  <c r="V171" i="3"/>
  <c r="W171" i="3"/>
  <c r="X171" i="3"/>
  <c r="Y171" i="3"/>
  <c r="Z171" i="3"/>
  <c r="AA171" i="3"/>
  <c r="AB171" i="3"/>
  <c r="AC171" i="3"/>
  <c r="AD171" i="3"/>
  <c r="AE171" i="3"/>
  <c r="AF171" i="3"/>
  <c r="AG171" i="3"/>
  <c r="AH171" i="3"/>
  <c r="AI171" i="3"/>
  <c r="AJ171" i="3"/>
  <c r="AK171" i="3"/>
  <c r="AL171" i="3"/>
  <c r="AM171" i="3"/>
  <c r="U172" i="3"/>
  <c r="V172" i="3"/>
  <c r="W172" i="3"/>
  <c r="X172" i="3"/>
  <c r="Y172" i="3"/>
  <c r="Z172" i="3"/>
  <c r="AA172" i="3"/>
  <c r="AB172" i="3"/>
  <c r="AC172" i="3"/>
  <c r="AD172" i="3"/>
  <c r="AE172" i="3"/>
  <c r="AF172" i="3"/>
  <c r="AG172" i="3"/>
  <c r="AH172" i="3"/>
  <c r="AI172" i="3"/>
  <c r="AJ172" i="3"/>
  <c r="AK172" i="3"/>
  <c r="AL172" i="3"/>
  <c r="AM172" i="3"/>
  <c r="U173" i="3"/>
  <c r="V173" i="3"/>
  <c r="W173" i="3"/>
  <c r="X173" i="3"/>
  <c r="Y173" i="3"/>
  <c r="Z173" i="3"/>
  <c r="AA173" i="3"/>
  <c r="AB173" i="3"/>
  <c r="AC173" i="3"/>
  <c r="AD173" i="3"/>
  <c r="AE173" i="3"/>
  <c r="AF173" i="3"/>
  <c r="AG173" i="3"/>
  <c r="AH173" i="3"/>
  <c r="AI173" i="3"/>
  <c r="AJ173" i="3"/>
  <c r="AK173" i="3"/>
  <c r="AL173" i="3"/>
  <c r="AM173" i="3"/>
  <c r="U174" i="3"/>
  <c r="V174" i="3"/>
  <c r="W174" i="3"/>
  <c r="X174" i="3"/>
  <c r="Y174" i="3"/>
  <c r="Z174" i="3"/>
  <c r="AA174" i="3"/>
  <c r="AB174" i="3"/>
  <c r="AC174" i="3"/>
  <c r="AD174" i="3"/>
  <c r="AE174" i="3"/>
  <c r="AF174" i="3"/>
  <c r="AG174" i="3"/>
  <c r="AH174" i="3"/>
  <c r="AI174" i="3"/>
  <c r="AJ174" i="3"/>
  <c r="AK174" i="3"/>
  <c r="AL174" i="3"/>
  <c r="AM174" i="3"/>
  <c r="U175" i="3"/>
  <c r="V175" i="3"/>
  <c r="W175" i="3"/>
  <c r="X175" i="3"/>
  <c r="Y175" i="3"/>
  <c r="Z175" i="3"/>
  <c r="AA175" i="3"/>
  <c r="AB175" i="3"/>
  <c r="AC175" i="3"/>
  <c r="AD175" i="3"/>
  <c r="AE175" i="3"/>
  <c r="AF175" i="3"/>
  <c r="AG175" i="3"/>
  <c r="AH175" i="3"/>
  <c r="AI175" i="3"/>
  <c r="AJ175" i="3"/>
  <c r="AK175" i="3"/>
  <c r="AL175" i="3"/>
  <c r="AM175" i="3"/>
  <c r="U176" i="3"/>
  <c r="V176" i="3"/>
  <c r="W176" i="3"/>
  <c r="X176" i="3"/>
  <c r="Y176" i="3"/>
  <c r="Z176" i="3"/>
  <c r="AA176" i="3"/>
  <c r="AB176" i="3"/>
  <c r="AC176" i="3"/>
  <c r="AD176" i="3"/>
  <c r="AE176" i="3"/>
  <c r="AF176" i="3"/>
  <c r="AG176" i="3"/>
  <c r="AH176" i="3"/>
  <c r="AI176" i="3"/>
  <c r="AJ176" i="3"/>
  <c r="AK176" i="3"/>
  <c r="AL176" i="3"/>
  <c r="AM176" i="3"/>
  <c r="U177" i="3"/>
  <c r="V177" i="3"/>
  <c r="W177" i="3"/>
  <c r="X177" i="3"/>
  <c r="Y177" i="3"/>
  <c r="Z177" i="3"/>
  <c r="AA177" i="3"/>
  <c r="AB177" i="3"/>
  <c r="AC177" i="3"/>
  <c r="AD177" i="3"/>
  <c r="AE177" i="3"/>
  <c r="AF177" i="3"/>
  <c r="AG177" i="3"/>
  <c r="AH177" i="3"/>
  <c r="AI177" i="3"/>
  <c r="AJ177" i="3"/>
  <c r="AK177" i="3"/>
  <c r="AL177" i="3"/>
  <c r="AM177" i="3"/>
  <c r="U178" i="3"/>
  <c r="V178" i="3"/>
  <c r="W178" i="3"/>
  <c r="X178" i="3"/>
  <c r="Y178" i="3"/>
  <c r="Z178" i="3"/>
  <c r="AA178" i="3"/>
  <c r="AB178" i="3"/>
  <c r="AC178" i="3"/>
  <c r="AD178" i="3"/>
  <c r="AE178" i="3"/>
  <c r="AF178" i="3"/>
  <c r="AG178" i="3"/>
  <c r="AH178" i="3"/>
  <c r="AI178" i="3"/>
  <c r="AJ178" i="3"/>
  <c r="AK178" i="3"/>
  <c r="AL178" i="3"/>
  <c r="AM178" i="3"/>
  <c r="U179" i="3"/>
  <c r="V179" i="3"/>
  <c r="W179" i="3"/>
  <c r="X179" i="3"/>
  <c r="Y179" i="3"/>
  <c r="Z179" i="3"/>
  <c r="AA179" i="3"/>
  <c r="AB179" i="3"/>
  <c r="AC179" i="3"/>
  <c r="AD179" i="3"/>
  <c r="AE179" i="3"/>
  <c r="AF179" i="3"/>
  <c r="AG179" i="3"/>
  <c r="AH179" i="3"/>
  <c r="AI179" i="3"/>
  <c r="AJ179" i="3"/>
  <c r="AK179" i="3"/>
  <c r="AL179" i="3"/>
  <c r="AM179" i="3"/>
  <c r="U180" i="3"/>
  <c r="V180" i="3"/>
  <c r="W180" i="3"/>
  <c r="X180" i="3"/>
  <c r="Y180" i="3"/>
  <c r="Z180" i="3"/>
  <c r="AA180" i="3"/>
  <c r="AB180" i="3"/>
  <c r="AC180" i="3"/>
  <c r="AD180" i="3"/>
  <c r="AE180" i="3"/>
  <c r="AF180" i="3"/>
  <c r="AG180" i="3"/>
  <c r="AH180" i="3"/>
  <c r="AI180" i="3"/>
  <c r="AJ180" i="3"/>
  <c r="AK180" i="3"/>
  <c r="AL180" i="3"/>
  <c r="AM180" i="3"/>
  <c r="U181" i="3"/>
  <c r="V181" i="3"/>
  <c r="W181" i="3"/>
  <c r="X181" i="3"/>
  <c r="Y181" i="3"/>
  <c r="Z181" i="3"/>
  <c r="AA181" i="3"/>
  <c r="AB181" i="3"/>
  <c r="AC181" i="3"/>
  <c r="AD181" i="3"/>
  <c r="AE181" i="3"/>
  <c r="AF181" i="3"/>
  <c r="AG181" i="3"/>
  <c r="AH181" i="3"/>
  <c r="AI181" i="3"/>
  <c r="AJ181" i="3"/>
  <c r="AK181" i="3"/>
  <c r="AL181" i="3"/>
  <c r="AM181" i="3"/>
  <c r="U182" i="3"/>
  <c r="V182" i="3"/>
  <c r="W182" i="3"/>
  <c r="X182" i="3"/>
  <c r="Y182" i="3"/>
  <c r="Z182" i="3"/>
  <c r="AA182" i="3"/>
  <c r="AB182" i="3"/>
  <c r="AC182" i="3"/>
  <c r="AD182" i="3"/>
  <c r="AE182" i="3"/>
  <c r="AF182" i="3"/>
  <c r="AG182" i="3"/>
  <c r="AH182" i="3"/>
  <c r="AI182" i="3"/>
  <c r="AJ182" i="3"/>
  <c r="AK182" i="3"/>
  <c r="AL182" i="3"/>
  <c r="AM182" i="3"/>
  <c r="U183" i="3"/>
  <c r="V183" i="3"/>
  <c r="W183" i="3"/>
  <c r="X183" i="3"/>
  <c r="Y183" i="3"/>
  <c r="Z183" i="3"/>
  <c r="AA183" i="3"/>
  <c r="AB183" i="3"/>
  <c r="AC183" i="3"/>
  <c r="AD183" i="3"/>
  <c r="AE183" i="3"/>
  <c r="AF183" i="3"/>
  <c r="AG183" i="3"/>
  <c r="AH183" i="3"/>
  <c r="AI183" i="3"/>
  <c r="AJ183" i="3"/>
  <c r="AK183" i="3"/>
  <c r="AL183" i="3"/>
  <c r="AM183" i="3"/>
  <c r="U184" i="3"/>
  <c r="V184" i="3"/>
  <c r="W184" i="3"/>
  <c r="X184" i="3"/>
  <c r="Y184" i="3"/>
  <c r="Z184" i="3"/>
  <c r="AA184" i="3"/>
  <c r="AB184" i="3"/>
  <c r="AC184" i="3"/>
  <c r="AD184" i="3"/>
  <c r="AE184" i="3"/>
  <c r="AF184" i="3"/>
  <c r="AG184" i="3"/>
  <c r="AH184" i="3"/>
  <c r="AI184" i="3"/>
  <c r="AJ184" i="3"/>
  <c r="AK184" i="3"/>
  <c r="AL184" i="3"/>
  <c r="AM184" i="3"/>
  <c r="U185" i="3"/>
  <c r="V185" i="3"/>
  <c r="W185" i="3"/>
  <c r="X185" i="3"/>
  <c r="Y185" i="3"/>
  <c r="Z185" i="3"/>
  <c r="AA185" i="3"/>
  <c r="AB185" i="3"/>
  <c r="AC185" i="3"/>
  <c r="AD185" i="3"/>
  <c r="AE185" i="3"/>
  <c r="AF185" i="3"/>
  <c r="AG185" i="3"/>
  <c r="AH185" i="3"/>
  <c r="AI185" i="3"/>
  <c r="AJ185" i="3"/>
  <c r="AK185" i="3"/>
  <c r="AL185" i="3"/>
  <c r="AM185" i="3"/>
  <c r="U186" i="3"/>
  <c r="V186" i="3"/>
  <c r="W186" i="3"/>
  <c r="X186" i="3"/>
  <c r="Y186" i="3"/>
  <c r="Z186" i="3"/>
  <c r="AA186" i="3"/>
  <c r="AB186" i="3"/>
  <c r="AC186" i="3"/>
  <c r="AD186" i="3"/>
  <c r="AE186" i="3"/>
  <c r="AF186" i="3"/>
  <c r="AG186" i="3"/>
  <c r="AH186" i="3"/>
  <c r="AI186" i="3"/>
  <c r="AJ186" i="3"/>
  <c r="AK186" i="3"/>
  <c r="AL186" i="3"/>
  <c r="AM186" i="3"/>
  <c r="U187" i="3"/>
  <c r="V187" i="3"/>
  <c r="W187" i="3"/>
  <c r="X187" i="3"/>
  <c r="Y187" i="3"/>
  <c r="Z187" i="3"/>
  <c r="AA187" i="3"/>
  <c r="AB187" i="3"/>
  <c r="AC187" i="3"/>
  <c r="AD187" i="3"/>
  <c r="AE187" i="3"/>
  <c r="AF187" i="3"/>
  <c r="AG187" i="3"/>
  <c r="AH187" i="3"/>
  <c r="AI187" i="3"/>
  <c r="AJ187" i="3"/>
  <c r="AK187" i="3"/>
  <c r="AL187" i="3"/>
  <c r="AM187" i="3"/>
  <c r="U188" i="3"/>
  <c r="V188" i="3"/>
  <c r="W188" i="3"/>
  <c r="X188" i="3"/>
  <c r="Y188" i="3"/>
  <c r="Z188" i="3"/>
  <c r="AA188" i="3"/>
  <c r="AB188" i="3"/>
  <c r="AC188" i="3"/>
  <c r="AD188" i="3"/>
  <c r="AE188" i="3"/>
  <c r="AF188" i="3"/>
  <c r="AG188" i="3"/>
  <c r="AH188" i="3"/>
  <c r="AI188" i="3"/>
  <c r="AJ188" i="3"/>
  <c r="AK188" i="3"/>
  <c r="AL188" i="3"/>
  <c r="AM188" i="3"/>
  <c r="U189" i="3"/>
  <c r="V189" i="3"/>
  <c r="W189" i="3"/>
  <c r="X189" i="3"/>
  <c r="Y189" i="3"/>
  <c r="Z189" i="3"/>
  <c r="AA189" i="3"/>
  <c r="AB189" i="3"/>
  <c r="AC189" i="3"/>
  <c r="AD189" i="3"/>
  <c r="AE189" i="3"/>
  <c r="AF189" i="3"/>
  <c r="AG189" i="3"/>
  <c r="AH189" i="3"/>
  <c r="AI189" i="3"/>
  <c r="AJ189" i="3"/>
  <c r="AK189" i="3"/>
  <c r="AL189" i="3"/>
  <c r="AM189" i="3"/>
  <c r="U190" i="3"/>
  <c r="V190" i="3"/>
  <c r="W190" i="3"/>
  <c r="X190" i="3"/>
  <c r="Y190" i="3"/>
  <c r="Z190" i="3"/>
  <c r="AA190" i="3"/>
  <c r="AB190" i="3"/>
  <c r="AC190" i="3"/>
  <c r="AD190" i="3"/>
  <c r="AE190" i="3"/>
  <c r="AF190" i="3"/>
  <c r="AG190" i="3"/>
  <c r="AH190" i="3"/>
  <c r="AI190" i="3"/>
  <c r="AJ190" i="3"/>
  <c r="AK190" i="3"/>
  <c r="AL190" i="3"/>
  <c r="AM190" i="3"/>
  <c r="U191" i="3"/>
  <c r="V191" i="3"/>
  <c r="W191" i="3"/>
  <c r="X191" i="3"/>
  <c r="Y191" i="3"/>
  <c r="Z191" i="3"/>
  <c r="AA191" i="3"/>
  <c r="AB191" i="3"/>
  <c r="AC191" i="3"/>
  <c r="AD191" i="3"/>
  <c r="AE191" i="3"/>
  <c r="AF191" i="3"/>
  <c r="AG191" i="3"/>
  <c r="AH191" i="3"/>
  <c r="AI191" i="3"/>
  <c r="AJ191" i="3"/>
  <c r="AK191" i="3"/>
  <c r="AL191" i="3"/>
  <c r="AM191" i="3"/>
  <c r="U192" i="3"/>
  <c r="V192" i="3"/>
  <c r="W192" i="3"/>
  <c r="X192" i="3"/>
  <c r="Y192" i="3"/>
  <c r="Z192" i="3"/>
  <c r="AA192" i="3"/>
  <c r="AB192" i="3"/>
  <c r="AC192" i="3"/>
  <c r="AD192" i="3"/>
  <c r="AE192" i="3"/>
  <c r="AF192" i="3"/>
  <c r="AG192" i="3"/>
  <c r="AH192" i="3"/>
  <c r="AI192" i="3"/>
  <c r="AJ192" i="3"/>
  <c r="AK192" i="3"/>
  <c r="AL192" i="3"/>
  <c r="AM192" i="3"/>
  <c r="V2" i="3"/>
  <c r="W2" i="3"/>
  <c r="X2" i="3"/>
  <c r="Y2" i="3"/>
  <c r="Z2" i="3"/>
  <c r="AA2" i="3"/>
  <c r="AB2" i="3"/>
  <c r="AC2" i="3"/>
  <c r="AD2" i="3"/>
  <c r="AE2" i="3"/>
  <c r="AF2" i="3"/>
  <c r="AG2" i="3"/>
  <c r="AH2" i="3"/>
  <c r="AI2" i="3"/>
  <c r="AJ2" i="3"/>
  <c r="AK2" i="3"/>
  <c r="AL2" i="3"/>
  <c r="AM2" i="3"/>
  <c r="AE193" i="3"/>
  <c r="AE194" i="3"/>
  <c r="AE195" i="3"/>
  <c r="AE196" i="3"/>
  <c r="U193" i="3"/>
  <c r="V193" i="3"/>
  <c r="W193" i="3"/>
  <c r="X193" i="3"/>
  <c r="Y193" i="3"/>
  <c r="Z193" i="3"/>
  <c r="AA193" i="3"/>
  <c r="U194" i="3"/>
  <c r="V194" i="3"/>
  <c r="W194" i="3"/>
  <c r="X194" i="3"/>
  <c r="Y194" i="3"/>
  <c r="Z194" i="3"/>
  <c r="AA194" i="3"/>
  <c r="U195" i="3"/>
  <c r="V195" i="3"/>
  <c r="W195" i="3"/>
  <c r="X195" i="3"/>
  <c r="Y195" i="3"/>
  <c r="Z195" i="3"/>
  <c r="AA195" i="3"/>
  <c r="U196" i="3"/>
  <c r="V196" i="3"/>
  <c r="W196" i="3"/>
  <c r="X196" i="3"/>
  <c r="Y196" i="3"/>
  <c r="Z196" i="3"/>
  <c r="AA196" i="3"/>
  <c r="AM196" i="3"/>
  <c r="AL196" i="3"/>
  <c r="AK196" i="3"/>
  <c r="AJ196" i="3"/>
  <c r="AI196" i="3"/>
  <c r="AH196" i="3"/>
  <c r="AG196" i="3"/>
  <c r="AD196" i="3"/>
  <c r="AC196" i="3"/>
  <c r="AB196" i="3"/>
  <c r="AM195" i="3"/>
  <c r="AL195" i="3"/>
  <c r="AK195" i="3"/>
  <c r="AJ195" i="3"/>
  <c r="AI195" i="3"/>
  <c r="AH195" i="3"/>
  <c r="AG195" i="3"/>
  <c r="AD195" i="3"/>
  <c r="AC195" i="3"/>
  <c r="AB195" i="3"/>
  <c r="AM194" i="3"/>
  <c r="AL194" i="3"/>
  <c r="AK194" i="3"/>
  <c r="AJ194" i="3"/>
  <c r="AI194" i="3"/>
  <c r="AH194" i="3"/>
  <c r="AG194" i="3"/>
  <c r="AD194" i="3"/>
  <c r="AC194" i="3"/>
  <c r="AB194" i="3"/>
  <c r="AM193" i="3"/>
  <c r="AL193" i="3"/>
  <c r="AK193" i="3"/>
  <c r="AJ193" i="3"/>
  <c r="AI193" i="3"/>
  <c r="AH193" i="3"/>
  <c r="AG193" i="3"/>
  <c r="AD193" i="3"/>
  <c r="AC193" i="3"/>
  <c r="AB193" i="3"/>
  <c r="U30" i="4" l="1"/>
  <c r="T30" i="4"/>
  <c r="S30" i="4"/>
  <c r="R30" i="4"/>
  <c r="Q30" i="4"/>
  <c r="P30" i="4"/>
  <c r="O30" i="4"/>
  <c r="N30" i="4"/>
  <c r="M30" i="4"/>
  <c r="L30" i="4"/>
  <c r="K30" i="4"/>
  <c r="J30" i="4"/>
  <c r="I30" i="4"/>
  <c r="H30" i="4"/>
  <c r="G30" i="4"/>
  <c r="F30" i="4"/>
  <c r="E30" i="4"/>
  <c r="D30" i="4"/>
  <c r="C30" i="4"/>
  <c r="U2" i="3"/>
  <c r="U30" i="1" l="1"/>
  <c r="T30" i="1"/>
  <c r="D30" i="1"/>
  <c r="C30" i="1"/>
  <c r="K30" i="1"/>
  <c r="R30" i="1"/>
  <c r="S30" i="1"/>
  <c r="Q30" i="1"/>
  <c r="P30" i="1"/>
  <c r="O30" i="1"/>
  <c r="N30" i="1"/>
  <c r="M30" i="1"/>
  <c r="L30" i="1"/>
  <c r="J30" i="1"/>
  <c r="I30" i="1"/>
  <c r="H30" i="1"/>
  <c r="G30" i="1"/>
  <c r="F30" i="1"/>
  <c r="E30" i="1"/>
</calcChain>
</file>

<file path=xl/sharedStrings.xml><?xml version="1.0" encoding="utf-8"?>
<sst xmlns="http://schemas.openxmlformats.org/spreadsheetml/2006/main" count="7802" uniqueCount="253">
  <si>
    <t>Antigua and Barbuda</t>
  </si>
  <si>
    <t>Australia</t>
  </si>
  <si>
    <t>Austria</t>
  </si>
  <si>
    <t>Belgium</t>
  </si>
  <si>
    <t>Colombia</t>
  </si>
  <si>
    <t>Croatia</t>
  </si>
  <si>
    <t>Cuba</t>
  </si>
  <si>
    <t>Denmark</t>
  </si>
  <si>
    <t>Dominican Republic</t>
  </si>
  <si>
    <t>Ethiopia</t>
  </si>
  <si>
    <t>Finland</t>
  </si>
  <si>
    <t>France</t>
  </si>
  <si>
    <t>Georgia</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</si>
  <si>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</si>
  <si>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</si>
  <si>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</si>
  <si>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</si>
  <si>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</si>
  <si>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</si>
  <si>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</si>
  <si>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</si>
  <si>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</si>
  <si>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</si>
  <si>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</si>
  <si>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</si>
  <si>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</si>
  <si>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</si>
  <si>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</si>
  <si>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</si>
  <si>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</si>
  <si>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</si>
  <si>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St. Vincent and the Grenadines</t>
  </si>
  <si>
    <t>Sweden</t>
  </si>
  <si>
    <t>Switzerland</t>
  </si>
  <si>
    <t>Tajikistan</t>
  </si>
  <si>
    <t>United Kingdom</t>
  </si>
  <si>
    <t>United States</t>
  </si>
  <si>
    <t>Uzbekistan</t>
  </si>
  <si>
    <t>Sources:</t>
  </si>
  <si>
    <t>Definitions &amp; Technical notes:</t>
  </si>
  <si>
    <t>Algeria</t>
  </si>
  <si>
    <t>Azerbaijan</t>
  </si>
  <si>
    <t>Barbados</t>
  </si>
  <si>
    <t>Belarus</t>
  </si>
  <si>
    <t>Belize</t>
  </si>
  <si>
    <t>Benin</t>
  </si>
  <si>
    <t>Bhutan</t>
  </si>
  <si>
    <t>Bolivia</t>
  </si>
  <si>
    <t>Bulgaria</t>
  </si>
  <si>
    <t>Cambodia</t>
  </si>
  <si>
    <t>Cameroon</t>
  </si>
  <si>
    <t>Chile</t>
  </si>
  <si>
    <t>Costa Rica</t>
  </si>
  <si>
    <t>Czech Republic</t>
  </si>
  <si>
    <t>Dem. Rep. of the Congo</t>
  </si>
  <si>
    <t>Dominica</t>
  </si>
  <si>
    <t>Estonia</t>
  </si>
  <si>
    <t>Gabon</t>
  </si>
  <si>
    <t>Guinea</t>
  </si>
  <si>
    <t>Haiti</t>
  </si>
  <si>
    <t>Honduras</t>
  </si>
  <si>
    <t>Hungary</t>
  </si>
  <si>
    <t>Iran (Islamic Republic of)</t>
  </si>
  <si>
    <t>Jamaica</t>
  </si>
  <si>
    <t>Korea, Dem. People's Rep.</t>
  </si>
  <si>
    <t>Lebanon</t>
  </si>
  <si>
    <t>Luxembourg</t>
  </si>
  <si>
    <t>Madagascar</t>
  </si>
  <si>
    <t>Mali</t>
  </si>
  <si>
    <t>Malta</t>
  </si>
  <si>
    <t>Mauritania</t>
  </si>
  <si>
    <t>Mauritius</t>
  </si>
  <si>
    <t>Micronesia, Federated States of</t>
  </si>
  <si>
    <t>Monaco</t>
  </si>
  <si>
    <t>Morocco</t>
  </si>
  <si>
    <t>Nicaragua</t>
  </si>
  <si>
    <t>Niue</t>
  </si>
  <si>
    <t>Pakistan</t>
  </si>
  <si>
    <t>Panama</t>
  </si>
  <si>
    <t>Paraguay</t>
  </si>
  <si>
    <t>Peru</t>
  </si>
  <si>
    <t>Philippines</t>
  </si>
  <si>
    <t>Poland</t>
  </si>
  <si>
    <t>Russian Federation</t>
  </si>
  <si>
    <t>Saint Lucia</t>
  </si>
  <si>
    <t>Slovakia</t>
  </si>
  <si>
    <t>Sri Lanka</t>
  </si>
  <si>
    <t>Sudan</t>
  </si>
  <si>
    <t>Swaziland</t>
  </si>
  <si>
    <t>Togo</t>
  </si>
  <si>
    <t>Trinidad and Tobago</t>
  </si>
  <si>
    <t>Tunisia</t>
  </si>
  <si>
    <t>Turkey</t>
  </si>
  <si>
    <t>Turkmenistan</t>
  </si>
  <si>
    <t>Ukraine</t>
  </si>
  <si>
    <t>United Rep. of Tanzania</t>
  </si>
  <si>
    <t>Viet Nam</t>
  </si>
  <si>
    <t>Yemen</t>
  </si>
  <si>
    <t>Zambia</t>
  </si>
  <si>
    <t>Albania</t>
  </si>
  <si>
    <t>Argentina</t>
  </si>
  <si>
    <t>Armenia</t>
  </si>
  <si>
    <t>Bahrain</t>
  </si>
  <si>
    <t>Brazil</t>
  </si>
  <si>
    <t>Burkina Faso</t>
  </si>
  <si>
    <t>Burundi</t>
  </si>
  <si>
    <t>Cape Verde</t>
  </si>
  <si>
    <t>Central African Republic</t>
  </si>
  <si>
    <t>Chad</t>
  </si>
  <si>
    <t>Comoros</t>
  </si>
  <si>
    <t>Congo</t>
  </si>
  <si>
    <t>Cote d'Ivoire</t>
  </si>
  <si>
    <t>Djibouti</t>
  </si>
  <si>
    <t>Ecuador</t>
  </si>
  <si>
    <t>El Salvador</t>
  </si>
  <si>
    <t>Eritrea</t>
  </si>
  <si>
    <t>Fiji</t>
  </si>
  <si>
    <t>Gambia</t>
  </si>
  <si>
    <t>Guinea-Bissau</t>
  </si>
  <si>
    <t>Guyana</t>
  </si>
  <si>
    <t>Indonesia</t>
  </si>
  <si>
    <t>Israel</t>
  </si>
  <si>
    <t>Jordan</t>
  </si>
  <si>
    <t>Kenya</t>
  </si>
  <si>
    <t>Korea, Republic of</t>
  </si>
  <si>
    <t>Lao People's Dem. Rep.</t>
  </si>
  <si>
    <t>Lesotho</t>
  </si>
  <si>
    <t>Malawi</t>
  </si>
  <si>
    <t>Mexico</t>
  </si>
  <si>
    <t>Mongolia</t>
  </si>
  <si>
    <t>Mozambique</t>
  </si>
  <si>
    <t>Namibia</t>
  </si>
  <si>
    <t>Nigeria</t>
  </si>
  <si>
    <t>Rwanda</t>
  </si>
  <si>
    <t>Samoa</t>
  </si>
  <si>
    <t>Sao Tome and Principe</t>
  </si>
  <si>
    <t>Senegal</t>
  </si>
  <si>
    <t>Seychelles</t>
  </si>
  <si>
    <t>Suriname</t>
  </si>
  <si>
    <t>Thailand</t>
  </si>
  <si>
    <t>Tonga</t>
  </si>
  <si>
    <t>Uganda</t>
  </si>
  <si>
    <t>United Arab Emirates</t>
  </si>
  <si>
    <t>Uruguay</t>
  </si>
  <si>
    <t>Vanuatu</t>
  </si>
  <si>
    <t>Zimbabwe</t>
  </si>
  <si>
    <t>Bahamas</t>
  </si>
  <si>
    <t>Bangladesh</t>
  </si>
  <si>
    <t>Botswana</t>
  </si>
  <si>
    <t>Canada</t>
  </si>
  <si>
    <t>China</t>
  </si>
  <si>
    <t>Cook Islands</t>
  </si>
  <si>
    <t>Egypt</t>
  </si>
  <si>
    <t>Ghana</t>
  </si>
  <si>
    <t>Grenada</t>
  </si>
  <si>
    <t>India</t>
  </si>
  <si>
    <t>Kazakhstan</t>
  </si>
  <si>
    <t>Kiribati</t>
  </si>
  <si>
    <t>Liechtenstein</t>
  </si>
  <si>
    <t>Malaysia</t>
  </si>
  <si>
    <t>Maldives</t>
  </si>
  <si>
    <t>Nauru</t>
  </si>
  <si>
    <t>Nepal</t>
  </si>
  <si>
    <t>Niger</t>
  </si>
  <si>
    <t>Palau</t>
  </si>
  <si>
    <t>Papua New Guinea</t>
  </si>
  <si>
    <t>Saint Kitts and Nevis</t>
  </si>
  <si>
    <t>Saudi Arabia</t>
  </si>
  <si>
    <t>Singapore</t>
  </si>
  <si>
    <t>Solomon Islands</t>
  </si>
  <si>
    <t>South Africa</t>
  </si>
  <si>
    <t>The Former Yugoslav Rep. of  Macedonia</t>
  </si>
  <si>
    <t>Tuvalu</t>
  </si>
  <si>
    <t xml:space="preserve">Data on greenhouse gas emissions are usually estimated according to international methodologies on the basis of national statistics on energy, industrial and agricultural production, waste management and land use, etc. </t>
  </si>
  <si>
    <t>The best known and most widely used methodology is the 1996 Guidelines of the Intergovernmental Panel for Climate Change (IPCC) (see http://www.ipcc-nggip.iges.or.jp/public/gl/invs1.htm) which is the basis for reporting to the UNFCCC.  The latest revision and update of this guideline is 2006 IPCC Guidelines for National Greenhouse Gas Inventories  (see http://www.ipcc-nggip.iges.or.jp/public/2006gl/index.htm).</t>
  </si>
  <si>
    <t>...</t>
  </si>
  <si>
    <r>
      <t>Greenhouse gases (GHG)</t>
    </r>
    <r>
      <rPr>
        <sz val="8"/>
        <rFont val="Arial"/>
        <family val="2"/>
      </rPr>
      <t xml:space="preserve"> are those gaseous constituents of the atmosphere, both natural and anthropogenic, that absorb and emit radiation at specific wavelengths within the spectrum of thermal infrared radiation emitted by the Earth’s surface, the atmosphere itself, and by clouds. This property causes the greenhouse effect. Water vapour (H</t>
    </r>
    <r>
      <rPr>
        <vertAlign val="subscript"/>
        <sz val="8"/>
        <rFont val="Arial"/>
        <family val="2"/>
      </rPr>
      <t>2</t>
    </r>
    <r>
      <rPr>
        <sz val="8"/>
        <rFont val="Arial"/>
        <family val="2"/>
      </rPr>
      <t>O), carbon dioxide (CO</t>
    </r>
    <r>
      <rPr>
        <vertAlign val="subscript"/>
        <sz val="8"/>
        <rFont val="Arial"/>
        <family val="2"/>
      </rPr>
      <t>2</t>
    </r>
    <r>
      <rPr>
        <sz val="8"/>
        <rFont val="Arial"/>
        <family val="2"/>
      </rPr>
      <t>), nitrous oxide (N</t>
    </r>
    <r>
      <rPr>
        <vertAlign val="subscript"/>
        <sz val="8"/>
        <rFont val="Arial"/>
        <family val="2"/>
      </rPr>
      <t>2</t>
    </r>
    <r>
      <rPr>
        <sz val="8"/>
        <rFont val="Arial"/>
        <family val="2"/>
      </rPr>
      <t>O), methane (CH</t>
    </r>
    <r>
      <rPr>
        <vertAlign val="subscript"/>
        <sz val="8"/>
        <rFont val="Arial"/>
        <family val="2"/>
      </rPr>
      <t>4</t>
    </r>
    <r>
      <rPr>
        <sz val="8"/>
        <rFont val="Arial"/>
        <family val="2"/>
      </rPr>
      <t>) and ozone (O</t>
    </r>
    <r>
      <rPr>
        <vertAlign val="subscript"/>
        <sz val="8"/>
        <rFont val="Arial"/>
        <family val="2"/>
      </rPr>
      <t>3</t>
    </r>
    <r>
      <rPr>
        <sz val="8"/>
        <rFont val="Arial"/>
        <family val="2"/>
      </rPr>
      <t>) are the primary greenhouse gases in the Earth’s atmosphere. Moreover, there are a number of entirely human-made greenhouse gases in the atmosphere, such as the halocarbons and other chlorine- and bromine-containing substances, dealt with under the Montreal Protocol. Beside CO</t>
    </r>
    <r>
      <rPr>
        <vertAlign val="subscript"/>
        <sz val="8"/>
        <rFont val="Arial"/>
        <family val="2"/>
      </rPr>
      <t>2</t>
    </r>
    <r>
      <rPr>
        <sz val="8"/>
        <rFont val="Arial"/>
        <family val="2"/>
      </rPr>
      <t>, N</t>
    </r>
    <r>
      <rPr>
        <vertAlign val="subscript"/>
        <sz val="8"/>
        <rFont val="Arial"/>
        <family val="2"/>
      </rPr>
      <t>2</t>
    </r>
    <r>
      <rPr>
        <sz val="8"/>
        <rFont val="Arial"/>
        <family val="2"/>
      </rPr>
      <t>O and CH</t>
    </r>
    <r>
      <rPr>
        <vertAlign val="subscript"/>
        <sz val="8"/>
        <rFont val="Arial"/>
        <family val="2"/>
      </rPr>
      <t>4</t>
    </r>
    <r>
      <rPr>
        <sz val="8"/>
        <rFont val="Arial"/>
        <family val="2"/>
      </rPr>
      <t>, the Kyoto Protocol deals with the greenhouse gases sulphur hexafluoride (SF</t>
    </r>
    <r>
      <rPr>
        <vertAlign val="subscript"/>
        <sz val="8"/>
        <rFont val="Arial"/>
        <family val="2"/>
      </rPr>
      <t>6</t>
    </r>
    <r>
      <rPr>
        <sz val="8"/>
        <rFont val="Arial"/>
        <family val="2"/>
      </rPr>
      <t xml:space="preserve">), hydrofluorocarbons (HFCs) and perfluorocarbons (PFCs). </t>
    </r>
  </si>
  <si>
    <t>Country</t>
  </si>
  <si>
    <t>Environmental Indicators and Selected Time Series</t>
  </si>
  <si>
    <t>Choose a country from the following drop-down list:</t>
  </si>
  <si>
    <r>
      <t>mio. tonnes of CO</t>
    </r>
    <r>
      <rPr>
        <i/>
        <vertAlign val="subscript"/>
        <sz val="8"/>
        <rFont val="Arial"/>
        <family val="2"/>
      </rPr>
      <t>2</t>
    </r>
    <r>
      <rPr>
        <i/>
        <sz val="8"/>
        <rFont val="Arial"/>
        <family val="2"/>
      </rPr>
      <t xml:space="preserve"> equivalent</t>
    </r>
  </si>
  <si>
    <t>San Marino</t>
  </si>
  <si>
    <t>Venezuela (Bolivarian Republic of)</t>
  </si>
  <si>
    <t>UN Framework Convention on Climate Change (UNFCCC) Secretariat (see: http://unfccc.int).</t>
  </si>
  <si>
    <r>
      <t>Total GHG emissions including LULUCF/LUCF</t>
    </r>
    <r>
      <rPr>
        <sz val="8"/>
        <rFont val="Arial"/>
        <family val="2"/>
      </rPr>
      <t xml:space="preserve"> refer to greenhouse gases emissions including emissions/removals from the forestry sector. The definition is different for Annex I and non-Annex I Parties. For Annex I Parties, the sector is called Land Use, Land-use Change and Forestry (LULUCF) whereas for non-Annex I Parties, it is called Land-use Change and Forestry (LUCF). These two definitions are close but not equivalent. Land use, land use change and forest may have an impact on the surface albedo, evapotranspiration, sources and sinks of greenhouse gases, or other properties of the climate system and may thus have a radioactive forcing and/or other impacts on climate, locally or globally. </t>
    </r>
  </si>
  <si>
    <t>Total greenhouse gas emissions including LULUCF/LUCF</t>
  </si>
  <si>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 (http://unfccc.int/ghg_data/ghg_data_unfccc/data_sources/items/3816.php).</t>
  </si>
  <si>
    <t xml:space="preserve">Data Quality: </t>
  </si>
  <si>
    <t>Countries report their greenhouse gas emissions to UNFCCC according to the IPCC Guidelines. The quality of data is regularly checked through the UNFCCC review process for the Annex I Parties to the Convention that report the data annually. Non-Annex I countries do not report the data annually and their data are not subject to the same review procedures. Data quality depends on the quality of statistics underlying the calculations or estimates and is usually the best for energy related emissions; because of differences in completeness and quality of the estimates, the data should be used with caution when comparing countries.</t>
  </si>
  <si>
    <r>
      <t>Last update:</t>
    </r>
    <r>
      <rPr>
        <sz val="12"/>
        <rFont val="Arial"/>
        <family val="2"/>
      </rPr>
      <t xml:space="preserve"> July 2010</t>
    </r>
  </si>
  <si>
    <t>Category</t>
  </si>
  <si>
    <t>Total GHG emissions including LULUCF/LUCF</t>
  </si>
  <si>
    <t xml:space="preserve"> </t>
  </si>
  <si>
    <t>Measure</t>
  </si>
  <si>
    <t>Net emissions/removals</t>
  </si>
  <si>
    <t>Classification</t>
  </si>
  <si>
    <t>Total for category</t>
  </si>
  <si>
    <t>Gas</t>
  </si>
  <si>
    <t>Aggregate GHGs</t>
  </si>
  <si>
    <t>Infosource Type</t>
  </si>
  <si>
    <t>CRF Offical submission</t>
  </si>
  <si>
    <t>Unit</t>
  </si>
  <si>
    <t>Gg CO2 equivalent</t>
  </si>
  <si>
    <t>Dbl Value</t>
  </si>
  <si>
    <t>Afghanistan</t>
  </si>
  <si>
    <t>Andorra</t>
  </si>
  <si>
    <t>Angola</t>
  </si>
  <si>
    <t>Annex I</t>
  </si>
  <si>
    <t>Annex I EIT</t>
  </si>
  <si>
    <t>Annex I non-EIT</t>
  </si>
  <si>
    <t>Bolivia (Plurinational State of)</t>
  </si>
  <si>
    <t>Bosnia and Herzegovina</t>
  </si>
  <si>
    <t>Cabo Verde</t>
  </si>
  <si>
    <t>Brunei Darussalam</t>
  </si>
  <si>
    <t>Cyprus</t>
  </si>
  <si>
    <t>Democratic People's Republic of Korea</t>
  </si>
  <si>
    <t>Democratic Republic of the Congo</t>
  </si>
  <si>
    <t>Equatorial Guinea</t>
  </si>
  <si>
    <t>European Union (15)</t>
  </si>
  <si>
    <t>European Union (28)</t>
  </si>
  <si>
    <t>Iraq</t>
  </si>
  <si>
    <t>Kuwait</t>
  </si>
  <si>
    <t>Lao People's Democratic Republic</t>
  </si>
  <si>
    <t>Liberia</t>
  </si>
  <si>
    <t>Libya</t>
  </si>
  <si>
    <t>Micronesia (Federated States of)</t>
  </si>
  <si>
    <t>Montenegro</t>
  </si>
  <si>
    <t>Myanmar</t>
  </si>
  <si>
    <t>Marshall Islands</t>
  </si>
  <si>
    <t>Oman</t>
  </si>
  <si>
    <t>Qatar</t>
  </si>
  <si>
    <t>Republic of Korea</t>
  </si>
  <si>
    <t>Saint Vincent and the Grenadines</t>
  </si>
  <si>
    <t>Serbia</t>
  </si>
  <si>
    <t>Sierra Leone</t>
  </si>
  <si>
    <t>The former Yugoslav Republic of Macedonia</t>
  </si>
  <si>
    <t>Timor-Leste</t>
  </si>
  <si>
    <t>Somalia</t>
  </si>
  <si>
    <t>South Sudan</t>
  </si>
  <si>
    <t>Syrian Arab Republic</t>
  </si>
  <si>
    <t>United Kingdom of Great Britain and Northern Ireland</t>
  </si>
  <si>
    <t>United Republic of Tanzania</t>
  </si>
  <si>
    <t>United States of America</t>
  </si>
  <si>
    <t>…</t>
  </si>
  <si>
    <r>
      <t>Last update:</t>
    </r>
    <r>
      <rPr>
        <sz val="12"/>
        <rFont val="Arial"/>
        <family val="2"/>
      </rPr>
      <t xml:space="preserve"> November 2015</t>
    </r>
  </si>
  <si>
    <r>
      <rPr>
        <sz val="8"/>
        <rFont val="Arial"/>
        <family val="2"/>
      </rPr>
      <t xml:space="preserve">See:  </t>
    </r>
    <r>
      <rPr>
        <u/>
        <sz val="8"/>
        <color theme="10"/>
        <rFont val="Arial"/>
        <family val="2"/>
      </rPr>
      <t>http://www.ipcc-nggip.iges.or.jp/public/2006gl/index.htm</t>
    </r>
    <r>
      <rPr>
        <sz val="8"/>
        <rFont val="Arial"/>
        <family val="2"/>
      </rPr>
      <t>.</t>
    </r>
  </si>
  <si>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t>
  </si>
  <si>
    <r>
      <rPr>
        <sz val="8"/>
        <rFont val="Arial"/>
        <family val="2"/>
      </rPr>
      <t xml:space="preserve">See:  </t>
    </r>
    <r>
      <rPr>
        <u/>
        <sz val="8"/>
        <color theme="10"/>
        <rFont val="Arial"/>
        <family val="2"/>
      </rPr>
      <t>http://unfccc.int/ghg_data/ghg_data_unfccc/data_sources/items/3816.php</t>
    </r>
    <r>
      <rPr>
        <sz val="8"/>
        <rFont val="Arial"/>
        <family val="2"/>
      </rPr>
      <t>.</t>
    </r>
  </si>
  <si>
    <r>
      <rPr>
        <sz val="8"/>
        <rFont val="Arial"/>
        <family val="2"/>
      </rPr>
      <t>See:</t>
    </r>
    <r>
      <rPr>
        <u/>
        <sz val="8"/>
        <color theme="10"/>
        <rFont val="Arial"/>
        <family val="2"/>
      </rPr>
      <t xml:space="preserve"> http://unfccc.int</t>
    </r>
    <r>
      <rPr>
        <sz val="8"/>
        <rFont val="Arial"/>
        <family val="2"/>
      </rPr>
      <t xml:space="preserve"> .</t>
    </r>
  </si>
  <si>
    <t>Côte d'Ivoire</t>
  </si>
  <si>
    <r>
      <rPr>
        <sz val="8"/>
        <rFont val="Arial"/>
        <family val="2"/>
      </rPr>
      <t xml:space="preserve">See: </t>
    </r>
    <r>
      <rPr>
        <u/>
        <sz val="8"/>
        <color theme="10"/>
        <rFont val="Arial"/>
        <family val="2"/>
      </rPr>
      <t>http://www.ipcc-nggip.iges.or.jp/public/gl/invs1.htm</t>
    </r>
    <r>
      <rPr>
        <sz val="8"/>
        <rFont val="Arial"/>
        <family val="2"/>
      </rPr>
      <t xml:space="preserve"> .</t>
    </r>
  </si>
  <si>
    <t>The most widely used methodologies are the 1996 Guidelines of the Intergovernmental Panel for Climate Change (IPCC) which is the basis for reporting to the UNFCCC.</t>
  </si>
  <si>
    <t>The latest revision and update of this guideline is 2006 IPCC Guidelines for National Greenhouse Gas Inventories.  In earlier years the guidelines produced for the UNECE Convention on Long Range Transboundary Air Pollution were widely used in Europe, and are still used in some countries.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</si>
</sst>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0"/>
    <numFmt numFmtId="165" formatCode="###\ ###\ ###\ ##0.00"/>
    <numFmt numFmtId="166" formatCode="###\ ##0.00"/>
  </numFmts>
  <fonts count="29" x14ac:knownFonts="1">
    <font>
      <sz val="10"/>
      <name val="Arial"/>
    </font>
    <font>
      <sz val="10"/>
      <name val="Arial"/>
      <family val="2"/>
    </font>
    <font>
      <b/>
      <sz val="10"/>
      <name val="Arial"/>
      <family val="2"/>
    </font>
    <font>
      <sz val="8"/>
      <name val="Arial"/>
      <family val="2"/>
    </font>
    <font>
      <sz val="8"/>
      <name val="Arial"/>
      <family val="2"/>
    </font>
    <font>
      <i/>
      <sz val="8"/>
      <name val="Arial"/>
      <family val="2"/>
    </font>
    <font>
      <b/>
      <u/>
      <sz val="9"/>
      <name val="Arial"/>
      <family val="2"/>
    </font>
    <font>
      <vertAlign val="subscript"/>
      <sz val="8"/>
      <name val="Arial"/>
      <family val="2"/>
    </font>
    <font>
      <sz val="10"/>
      <color indexed="8"/>
      <name val="Arial"/>
      <family val="2"/>
    </font>
    <font>
      <sz val="8"/>
      <color indexed="8"/>
      <name val="Arial"/>
      <family val="2"/>
    </font>
    <font>
      <b/>
      <sz val="8"/>
      <color indexed="8"/>
      <name val="Arial"/>
      <family val="2"/>
    </font>
    <font>
      <sz val="10"/>
      <name val="Arial"/>
      <family val="2"/>
    </font>
    <font>
      <i/>
      <vertAlign val="superscript"/>
      <sz val="10"/>
      <name val="Arial"/>
      <family val="2"/>
    </font>
    <font>
      <b/>
      <sz val="8"/>
      <name val="Arial"/>
      <family val="2"/>
    </font>
    <font>
      <i/>
      <sz val="12"/>
      <name val="Arial"/>
      <family val="2"/>
    </font>
    <font>
      <sz val="12"/>
      <name val="Arial"/>
      <family val="2"/>
    </font>
    <font>
      <b/>
      <sz val="10"/>
      <color indexed="8"/>
      <name val="Arial"/>
      <family val="2"/>
    </font>
    <font>
      <b/>
      <sz val="15"/>
      <name val="Arial"/>
      <family val="2"/>
    </font>
    <font>
      <b/>
      <sz val="8"/>
      <color indexed="9"/>
      <name val="Arial"/>
      <family val="2"/>
    </font>
    <font>
      <sz val="8"/>
      <color indexed="9"/>
      <name val="Arial"/>
      <family val="2"/>
    </font>
    <font>
      <b/>
      <sz val="10"/>
      <color indexed="12"/>
      <name val="Arial"/>
      <family val="2"/>
    </font>
    <font>
      <b/>
      <sz val="13"/>
      <name val="Arial"/>
      <family val="2"/>
    </font>
    <font>
      <i/>
      <vertAlign val="subscript"/>
      <sz val="8"/>
      <name val="Arial"/>
      <family val="2"/>
    </font>
    <font>
      <b/>
      <i/>
      <u/>
      <sz val="9"/>
      <name val="Arial"/>
      <family val="2"/>
    </font>
    <font>
      <sz val="10"/>
      <name val="Arial"/>
      <family val="2"/>
    </font>
    <font>
      <b/>
      <i/>
      <sz val="9"/>
      <name val="Arial"/>
      <family val="2"/>
    </font>
    <font>
      <b/>
      <u/>
      <sz val="9"/>
      <name val="Arial"/>
      <family val="2"/>
    </font>
    <font>
      <u/>
      <sz val="10"/>
      <color theme="10"/>
      <name val="Arial"/>
      <family val="2"/>
    </font>
    <font>
      <u/>
      <sz val="8"/>
      <color theme="10"/>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8" fillId="0" borderId="0"/>
    <xf numFmtId="0" fontId="8" fillId="0" borderId="0"/>
    <xf numFmtId="0" fontId="8" fillId="0" borderId="0"/>
    <xf numFmtId="0" fontId="8" fillId="0" borderId="0"/>
    <xf numFmtId="0" fontId="8" fillId="0" borderId="0"/>
    <xf numFmtId="0" fontId="27" fillId="0" borderId="0" applyNumberFormat="0" applyFill="0" applyBorder="0" applyAlignment="0" applyProtection="0"/>
  </cellStyleXfs>
  <cellXfs count="106">
    <xf numFmtId="0" fontId="0" fillId="0" borderId="0" xfId="0"/>
    <xf numFmtId="0" fontId="2" fillId="2" borderId="0" xfId="0" applyFont="1" applyFill="1" applyProtection="1">
      <protection locked="0"/>
    </xf>
    <xf numFmtId="0" fontId="0" fillId="2" borderId="0" xfId="0" applyFill="1" applyProtection="1">
      <protection locked="0"/>
    </xf>
    <xf numFmtId="165" fontId="3" fillId="2" borderId="0" xfId="0" applyNumberFormat="1" applyFont="1" applyFill="1" applyAlignment="1" applyProtection="1">
      <alignment horizontal="left"/>
      <protection locked="0"/>
    </xf>
    <xf numFmtId="165" fontId="1" fillId="2" borderId="0" xfId="0" applyNumberFormat="1" applyFont="1" applyFill="1" applyAlignment="1" applyProtection="1">
      <alignment horizontal="right"/>
      <protection locked="0"/>
    </xf>
    <xf numFmtId="165" fontId="1" fillId="2" borderId="0" xfId="0" applyNumberFormat="1" applyFont="1" applyFill="1" applyProtection="1">
      <protection locked="0"/>
    </xf>
    <xf numFmtId="165" fontId="0" fillId="2" borderId="0" xfId="0" applyNumberFormat="1" applyFill="1" applyProtection="1">
      <protection locked="0"/>
    </xf>
    <xf numFmtId="0" fontId="0" fillId="0" borderId="0" xfId="0" applyProtection="1">
      <protection locked="0"/>
    </xf>
    <xf numFmtId="0" fontId="17" fillId="2" borderId="0" xfId="0" applyFont="1" applyFill="1" applyAlignment="1" applyProtection="1">
      <alignment horizontal="left"/>
      <protection locked="0"/>
    </xf>
    <xf numFmtId="165" fontId="5" fillId="2" borderId="0" xfId="0" applyNumberFormat="1" applyFont="1" applyFill="1" applyAlignment="1" applyProtection="1">
      <alignment horizontal="right"/>
      <protection locked="0"/>
    </xf>
    <xf numFmtId="165" fontId="3" fillId="2" borderId="0" xfId="0" applyNumberFormat="1" applyFont="1" applyFill="1" applyAlignment="1" applyProtection="1">
      <alignment horizontal="right"/>
      <protection locked="0"/>
    </xf>
    <xf numFmtId="164" fontId="9" fillId="2" borderId="0" xfId="3" applyNumberFormat="1" applyFont="1" applyFill="1" applyBorder="1" applyAlignment="1" applyProtection="1">
      <alignment horizontal="right" wrapText="1"/>
      <protection locked="0"/>
    </xf>
    <xf numFmtId="0" fontId="14" fillId="2" borderId="0" xfId="0" applyFont="1" applyFill="1" applyAlignment="1" applyProtection="1">
      <alignment horizontal="right"/>
      <protection locked="0"/>
    </xf>
    <xf numFmtId="49" fontId="15" fillId="2" borderId="0" xfId="0" applyNumberFormat="1" applyFont="1" applyFill="1" applyAlignment="1" applyProtection="1">
      <alignment horizontal="right"/>
      <protection locked="0"/>
    </xf>
    <xf numFmtId="165" fontId="4" fillId="2" borderId="0" xfId="0" applyNumberFormat="1" applyFont="1" applyFill="1" applyAlignment="1" applyProtection="1">
      <alignment horizontal="center"/>
      <protection locked="0"/>
    </xf>
    <xf numFmtId="165" fontId="9" fillId="3" borderId="0" xfId="2" applyNumberFormat="1" applyFont="1" applyFill="1" applyBorder="1" applyAlignment="1" applyProtection="1">
      <alignment horizontal="left"/>
      <protection locked="0"/>
    </xf>
    <xf numFmtId="165" fontId="9" fillId="0" borderId="0" xfId="2" applyNumberFormat="1" applyFont="1" applyFill="1" applyBorder="1" applyAlignment="1" applyProtection="1">
      <alignment horizontal="right" wrapText="1"/>
      <protection locked="0"/>
    </xf>
    <xf numFmtId="165" fontId="9" fillId="3" borderId="0" xfId="2" applyNumberFormat="1" applyFont="1" applyFill="1" applyBorder="1" applyAlignment="1" applyProtection="1">
      <alignment wrapText="1"/>
      <protection locked="0"/>
    </xf>
    <xf numFmtId="165" fontId="9" fillId="3" borderId="0" xfId="2" applyNumberFormat="1" applyFont="1" applyFill="1" applyBorder="1" applyAlignment="1" applyProtection="1">
      <alignment horizontal="right"/>
      <protection locked="0"/>
    </xf>
    <xf numFmtId="165" fontId="9" fillId="3" borderId="0" xfId="2" applyNumberFormat="1" applyFont="1" applyFill="1" applyBorder="1" applyAlignment="1" applyProtection="1">
      <alignment horizontal="right" wrapText="1"/>
      <protection locked="0"/>
    </xf>
    <xf numFmtId="165" fontId="0" fillId="0" borderId="0" xfId="0" applyNumberFormat="1" applyAlignment="1" applyProtection="1">
      <alignment horizontal="right"/>
      <protection locked="0"/>
    </xf>
    <xf numFmtId="165" fontId="0" fillId="0" borderId="0" xfId="0" applyNumberFormat="1" applyProtection="1">
      <protection locked="0"/>
    </xf>
    <xf numFmtId="0" fontId="3" fillId="0" borderId="0" xfId="0" applyFont="1" applyAlignment="1" applyProtection="1">
      <alignment horizontal="right"/>
      <protection locked="0"/>
    </xf>
    <xf numFmtId="165" fontId="12" fillId="0" borderId="0" xfId="0" applyNumberFormat="1" applyFont="1" applyAlignment="1" applyProtection="1">
      <alignment horizontal="left" wrapText="1"/>
      <protection locked="0"/>
    </xf>
    <xf numFmtId="0" fontId="0" fillId="0" borderId="0" xfId="0" applyAlignment="1" applyProtection="1">
      <protection locked="0"/>
    </xf>
    <xf numFmtId="165" fontId="0" fillId="0" borderId="0" xfId="0" applyNumberFormat="1" applyAlignment="1" applyProtection="1">
      <protection locked="0"/>
    </xf>
    <xf numFmtId="165" fontId="12" fillId="0" borderId="0" xfId="0" applyNumberFormat="1" applyFont="1" applyAlignment="1" applyProtection="1">
      <alignment horizontal="left"/>
      <protection locked="0"/>
    </xf>
    <xf numFmtId="0" fontId="20" fillId="2" borderId="0" xfId="0" applyFont="1" applyFill="1" applyProtection="1">
      <protection locked="0"/>
    </xf>
    <xf numFmtId="49" fontId="15" fillId="2" borderId="0" xfId="0" applyNumberFormat="1" applyFont="1" applyFill="1" applyAlignment="1" applyProtection="1">
      <protection locked="0"/>
    </xf>
    <xf numFmtId="0" fontId="21" fillId="2" borderId="0" xfId="0" applyFont="1" applyFill="1" applyProtection="1">
      <protection locked="0"/>
    </xf>
    <xf numFmtId="0" fontId="11" fillId="0" borderId="0" xfId="0" applyFont="1" applyAlignment="1" applyProtection="1">
      <alignment horizontal="left"/>
      <protection hidden="1"/>
    </xf>
    <xf numFmtId="0" fontId="18" fillId="0" borderId="0" xfId="4" applyNumberFormat="1" applyFont="1" applyFill="1" applyBorder="1" applyAlignment="1" applyProtection="1">
      <alignment horizontal="right"/>
      <protection hidden="1"/>
    </xf>
    <xf numFmtId="165" fontId="19" fillId="0" borderId="0" xfId="0" applyNumberFormat="1" applyFont="1" applyFill="1" applyAlignment="1" applyProtection="1">
      <alignment wrapText="1"/>
      <protection hidden="1"/>
    </xf>
    <xf numFmtId="165" fontId="19" fillId="0" borderId="0" xfId="0" applyNumberFormat="1" applyFont="1" applyFill="1" applyProtection="1">
      <protection hidden="1"/>
    </xf>
    <xf numFmtId="165" fontId="5" fillId="4" borderId="1" xfId="0" applyNumberFormat="1" applyFont="1" applyFill="1" applyBorder="1" applyAlignment="1" applyProtection="1">
      <alignment horizontal="right"/>
      <protection hidden="1"/>
    </xf>
    <xf numFmtId="165" fontId="5" fillId="4" borderId="2" xfId="0" applyNumberFormat="1" applyFont="1" applyFill="1" applyBorder="1" applyAlignment="1" applyProtection="1">
      <alignment horizontal="right"/>
      <protection hidden="1"/>
    </xf>
    <xf numFmtId="165" fontId="3" fillId="4" borderId="2" xfId="0" applyNumberFormat="1" applyFont="1" applyFill="1" applyBorder="1" applyAlignment="1" applyProtection="1">
      <alignment horizontal="right"/>
      <protection hidden="1"/>
    </xf>
    <xf numFmtId="165" fontId="1" fillId="4" borderId="2" xfId="0" applyNumberFormat="1" applyFont="1" applyFill="1" applyBorder="1" applyProtection="1">
      <protection hidden="1"/>
    </xf>
    <xf numFmtId="164" fontId="9" fillId="4" borderId="2" xfId="3" applyNumberFormat="1" applyFont="1" applyFill="1" applyBorder="1" applyAlignment="1" applyProtection="1">
      <alignment horizontal="right" wrapText="1"/>
      <protection hidden="1"/>
    </xf>
    <xf numFmtId="0" fontId="14" fillId="4" borderId="2" xfId="0" applyFont="1" applyFill="1" applyBorder="1" applyAlignment="1" applyProtection="1">
      <alignment horizontal="right"/>
      <protection hidden="1"/>
    </xf>
    <xf numFmtId="49" fontId="15" fillId="4" borderId="2" xfId="0" applyNumberFormat="1" applyFont="1" applyFill="1" applyBorder="1" applyAlignment="1" applyProtection="1">
      <alignment horizontal="right"/>
      <protection hidden="1"/>
    </xf>
    <xf numFmtId="165" fontId="0" fillId="4" borderId="3" xfId="0" applyNumberFormat="1" applyFill="1" applyBorder="1" applyProtection="1">
      <protection hidden="1"/>
    </xf>
    <xf numFmtId="165" fontId="5" fillId="4" borderId="4" xfId="0" applyNumberFormat="1" applyFont="1" applyFill="1" applyBorder="1" applyAlignment="1" applyProtection="1">
      <alignment horizontal="right"/>
      <protection hidden="1"/>
    </xf>
    <xf numFmtId="165" fontId="5" fillId="4" borderId="0" xfId="0" applyNumberFormat="1" applyFont="1" applyFill="1" applyBorder="1" applyAlignment="1" applyProtection="1">
      <alignment horizontal="right"/>
      <protection hidden="1"/>
    </xf>
    <xf numFmtId="165" fontId="3" fillId="4" borderId="0" xfId="0" applyNumberFormat="1" applyFont="1" applyFill="1" applyBorder="1" applyAlignment="1" applyProtection="1">
      <alignment horizontal="right"/>
      <protection hidden="1"/>
    </xf>
    <xf numFmtId="165" fontId="1" fillId="4" borderId="0" xfId="0" applyNumberFormat="1" applyFont="1" applyFill="1" applyBorder="1" applyProtection="1">
      <protection hidden="1"/>
    </xf>
    <xf numFmtId="164" fontId="9" fillId="4" borderId="0" xfId="3" applyNumberFormat="1" applyFont="1" applyFill="1" applyBorder="1" applyAlignment="1" applyProtection="1">
      <alignment horizontal="right" wrapText="1"/>
      <protection hidden="1"/>
    </xf>
    <xf numFmtId="0" fontId="14" fillId="4" borderId="0" xfId="0" applyFont="1" applyFill="1" applyBorder="1" applyAlignment="1" applyProtection="1">
      <alignment horizontal="right"/>
      <protection hidden="1"/>
    </xf>
    <xf numFmtId="49" fontId="15" fillId="4" borderId="0" xfId="0" applyNumberFormat="1" applyFont="1" applyFill="1" applyBorder="1" applyAlignment="1" applyProtection="1">
      <alignment horizontal="right"/>
      <protection hidden="1"/>
    </xf>
    <xf numFmtId="165" fontId="0" fillId="4" borderId="5" xfId="0" applyNumberFormat="1" applyFill="1" applyBorder="1" applyProtection="1">
      <protection hidden="1"/>
    </xf>
    <xf numFmtId="165" fontId="5" fillId="4" borderId="6" xfId="0" applyNumberFormat="1" applyFont="1" applyFill="1" applyBorder="1" applyAlignment="1" applyProtection="1">
      <alignment horizontal="right"/>
      <protection hidden="1"/>
    </xf>
    <xf numFmtId="165" fontId="5" fillId="4" borderId="7" xfId="0" applyNumberFormat="1" applyFont="1" applyFill="1" applyBorder="1" applyAlignment="1" applyProtection="1">
      <alignment horizontal="right"/>
      <protection hidden="1"/>
    </xf>
    <xf numFmtId="165" fontId="3" fillId="4" borderId="7" xfId="0" applyNumberFormat="1" applyFont="1" applyFill="1" applyBorder="1" applyAlignment="1" applyProtection="1">
      <alignment horizontal="right"/>
      <protection hidden="1"/>
    </xf>
    <xf numFmtId="165" fontId="1" fillId="4" borderId="7" xfId="0" applyNumberFormat="1" applyFont="1" applyFill="1" applyBorder="1" applyProtection="1">
      <protection hidden="1"/>
    </xf>
    <xf numFmtId="164" fontId="9" fillId="4" borderId="7" xfId="3" applyNumberFormat="1" applyFont="1" applyFill="1" applyBorder="1" applyAlignment="1" applyProtection="1">
      <alignment horizontal="right" wrapText="1"/>
      <protection hidden="1"/>
    </xf>
    <xf numFmtId="0" fontId="14" fillId="4" borderId="7" xfId="0" applyFont="1" applyFill="1" applyBorder="1" applyAlignment="1" applyProtection="1">
      <alignment horizontal="right"/>
      <protection hidden="1"/>
    </xf>
    <xf numFmtId="49" fontId="15" fillId="4" borderId="7" xfId="0" applyNumberFormat="1" applyFont="1" applyFill="1" applyBorder="1" applyAlignment="1" applyProtection="1">
      <alignment horizontal="right"/>
      <protection hidden="1"/>
    </xf>
    <xf numFmtId="165" fontId="0" fillId="4" borderId="8" xfId="0" applyNumberFormat="1" applyFill="1" applyBorder="1" applyProtection="1">
      <protection hidden="1"/>
    </xf>
    <xf numFmtId="2" fontId="16" fillId="5" borderId="0" xfId="4" applyNumberFormat="1" applyFont="1" applyFill="1" applyBorder="1" applyAlignment="1" applyProtection="1">
      <alignment horizontal="left" vertical="center"/>
      <protection locked="0"/>
    </xf>
    <xf numFmtId="0" fontId="10" fillId="5" borderId="0" xfId="4" applyNumberFormat="1" applyFont="1" applyFill="1" applyBorder="1" applyAlignment="1" applyProtection="1">
      <alignment horizontal="right" vertical="center"/>
      <protection locked="0"/>
    </xf>
    <xf numFmtId="49" fontId="14" fillId="2" borderId="0" xfId="0" applyNumberFormat="1" applyFont="1" applyFill="1" applyAlignment="1" applyProtection="1">
      <alignment horizontal="right"/>
      <protection locked="0"/>
    </xf>
    <xf numFmtId="0" fontId="1" fillId="0" borderId="0" xfId="0" applyFont="1" applyProtection="1">
      <protection locked="0"/>
    </xf>
    <xf numFmtId="0" fontId="1" fillId="0" borderId="0" xfId="0" applyFont="1" applyProtection="1">
      <protection hidden="1"/>
    </xf>
    <xf numFmtId="0" fontId="23" fillId="0" borderId="0" xfId="0" applyFont="1" applyProtection="1">
      <protection locked="0"/>
    </xf>
    <xf numFmtId="0" fontId="24" fillId="0" borderId="0" xfId="0" applyFont="1" applyProtection="1">
      <protection locked="0"/>
    </xf>
    <xf numFmtId="0" fontId="25" fillId="0" borderId="0" xfId="0" applyFont="1" applyAlignment="1" applyProtection="1">
      <protection locked="0"/>
    </xf>
    <xf numFmtId="0" fontId="11" fillId="0" borderId="0" xfId="0" applyFont="1" applyProtection="1">
      <protection hidden="1"/>
    </xf>
    <xf numFmtId="165" fontId="9" fillId="6" borderId="0" xfId="5" applyNumberFormat="1" applyFont="1" applyFill="1" applyBorder="1" applyAlignment="1" applyProtection="1">
      <alignment horizontal="right" wrapText="1"/>
      <protection locked="0"/>
    </xf>
    <xf numFmtId="165" fontId="9" fillId="0" borderId="0" xfId="5" applyNumberFormat="1" applyFont="1" applyFill="1" applyBorder="1" applyAlignment="1" applyProtection="1">
      <alignment horizontal="right" wrapText="1"/>
      <protection locked="0"/>
    </xf>
    <xf numFmtId="165" fontId="9" fillId="6" borderId="0" xfId="5" applyNumberFormat="1" applyFont="1" applyFill="1" applyBorder="1" applyAlignment="1" applyProtection="1">
      <alignment horizontal="right"/>
      <protection locked="0"/>
    </xf>
    <xf numFmtId="165" fontId="9" fillId="6" borderId="0" xfId="4" applyNumberFormat="1" applyFont="1" applyFill="1" applyBorder="1" applyAlignment="1" applyProtection="1">
      <alignment horizontal="right"/>
      <protection locked="0"/>
    </xf>
    <xf numFmtId="165" fontId="9" fillId="0" borderId="0" xfId="5" applyNumberFormat="1" applyFont="1" applyFill="1" applyBorder="1" applyAlignment="1" applyProtection="1">
      <alignment horizontal="right"/>
      <protection locked="0"/>
    </xf>
    <xf numFmtId="165" fontId="9" fillId="0" borderId="0" xfId="1" applyNumberFormat="1" applyFont="1" applyFill="1" applyBorder="1" applyAlignment="1" applyProtection="1">
      <alignment wrapText="1"/>
      <protection locked="0"/>
    </xf>
    <xf numFmtId="165" fontId="9" fillId="6" borderId="0" xfId="1" applyNumberFormat="1" applyFont="1" applyFill="1" applyBorder="1" applyAlignment="1" applyProtection="1">
      <alignment wrapText="1"/>
      <protection locked="0"/>
    </xf>
    <xf numFmtId="165" fontId="0" fillId="2" borderId="0" xfId="0" applyNumberFormat="1" applyFill="1" applyAlignment="1" applyProtection="1">
      <alignment horizontal="right"/>
      <protection locked="0"/>
    </xf>
    <xf numFmtId="0" fontId="9" fillId="0" borderId="0" xfId="2" applyFont="1" applyFill="1" applyBorder="1" applyAlignment="1">
      <alignment wrapText="1"/>
    </xf>
    <xf numFmtId="2" fontId="9" fillId="0" borderId="0" xfId="5" applyNumberFormat="1" applyFont="1" applyFill="1" applyBorder="1" applyAlignment="1" applyProtection="1">
      <alignment horizontal="right"/>
      <protection locked="0"/>
    </xf>
    <xf numFmtId="2" fontId="9" fillId="0" borderId="0" xfId="5" applyNumberFormat="1" applyFont="1" applyFill="1" applyBorder="1" applyAlignment="1" applyProtection="1">
      <alignment horizontal="right" wrapText="1"/>
      <protection locked="0"/>
    </xf>
    <xf numFmtId="2" fontId="9" fillId="6" borderId="0" xfId="4" applyNumberFormat="1" applyFont="1" applyFill="1" applyBorder="1" applyAlignment="1" applyProtection="1">
      <alignment horizontal="right"/>
      <protection locked="0"/>
    </xf>
    <xf numFmtId="2" fontId="9" fillId="6" borderId="0" xfId="5" applyNumberFormat="1" applyFont="1" applyFill="1" applyBorder="1" applyAlignment="1" applyProtection="1">
      <alignment horizontal="right"/>
      <protection locked="0"/>
    </xf>
    <xf numFmtId="2" fontId="9" fillId="6" borderId="0" xfId="5" applyNumberFormat="1" applyFont="1" applyFill="1" applyBorder="1" applyAlignment="1" applyProtection="1">
      <alignment horizontal="right" wrapText="1"/>
      <protection locked="0"/>
    </xf>
    <xf numFmtId="166" fontId="9" fillId="6" borderId="0" xfId="5" applyNumberFormat="1" applyFont="1" applyFill="1" applyBorder="1" applyAlignment="1" applyProtection="1">
      <alignment horizontal="right"/>
      <protection locked="0"/>
    </xf>
    <xf numFmtId="2" fontId="0" fillId="0" borderId="0" xfId="0" applyNumberFormat="1" applyProtection="1">
      <protection locked="0"/>
    </xf>
    <xf numFmtId="0" fontId="1" fillId="0" borderId="0" xfId="0" applyFont="1" applyFill="1"/>
    <xf numFmtId="0" fontId="3" fillId="0" borderId="0" xfId="0" applyFont="1"/>
    <xf numFmtId="4" fontId="0" fillId="0" borderId="0" xfId="0" applyNumberFormat="1"/>
    <xf numFmtId="4" fontId="3" fillId="0" borderId="0" xfId="0" applyNumberFormat="1" applyFont="1"/>
    <xf numFmtId="0" fontId="28" fillId="0" borderId="0" xfId="6" applyFont="1" applyProtection="1">
      <protection locked="0"/>
    </xf>
    <xf numFmtId="0" fontId="3" fillId="0" borderId="0" xfId="0" applyNumberFormat="1" applyFont="1" applyFill="1" applyAlignment="1">
      <alignment horizontal="left" wrapText="1"/>
    </xf>
    <xf numFmtId="0" fontId="13" fillId="0" borderId="0" xfId="0" applyFont="1" applyAlignment="1" applyProtection="1">
      <alignment horizontal="left" wrapText="1"/>
      <protection locked="0"/>
    </xf>
    <xf numFmtId="0" fontId="13" fillId="0" borderId="0" xfId="0" applyFont="1" applyAlignment="1">
      <alignment horizontal="left" wrapText="1"/>
    </xf>
    <xf numFmtId="0" fontId="3" fillId="0" borderId="0" xfId="0" applyFont="1" applyAlignment="1" applyProtection="1">
      <alignment horizontal="left" wrapText="1"/>
      <protection locked="0"/>
    </xf>
    <xf numFmtId="0" fontId="28" fillId="0" borderId="0" xfId="6" applyFont="1" applyAlignment="1" applyProtection="1">
      <alignment horizontal="left" wrapText="1"/>
      <protection locked="0"/>
    </xf>
    <xf numFmtId="0" fontId="26" fillId="0" borderId="0" xfId="0" applyFont="1" applyFill="1" applyAlignment="1">
      <alignment horizontal="left" wrapText="1"/>
    </xf>
    <xf numFmtId="0" fontId="28" fillId="0" borderId="0" xfId="6" applyFont="1" applyAlignment="1">
      <alignment horizontal="left" wrapText="1"/>
    </xf>
    <xf numFmtId="0" fontId="3" fillId="0" borderId="0" xfId="6" applyFont="1" applyAlignment="1" applyProtection="1">
      <alignment horizontal="left" wrapText="1"/>
      <protection locked="0"/>
    </xf>
    <xf numFmtId="0" fontId="1" fillId="0" borderId="0" xfId="0" applyFont="1" applyAlignment="1">
      <alignment horizontal="left" wrapText="1"/>
    </xf>
    <xf numFmtId="0" fontId="6" fillId="0" borderId="0" xfId="0" applyFont="1" applyAlignment="1" applyProtection="1">
      <alignment horizontal="left" wrapText="1"/>
      <protection locked="0"/>
    </xf>
    <xf numFmtId="49" fontId="3" fillId="0" borderId="0" xfId="0" applyNumberFormat="1" applyFont="1" applyAlignment="1" applyProtection="1">
      <alignment horizontal="left" wrapText="1"/>
      <protection locked="0"/>
    </xf>
    <xf numFmtId="165" fontId="4" fillId="2" borderId="0" xfId="0" applyNumberFormat="1" applyFont="1" applyFill="1" applyAlignment="1" applyProtection="1">
      <alignment horizontal="center"/>
      <protection locked="0"/>
    </xf>
    <xf numFmtId="49" fontId="11" fillId="7" borderId="9" xfId="0" applyNumberFormat="1" applyFont="1" applyFill="1" applyBorder="1" applyAlignment="1" applyProtection="1">
      <alignment horizontal="left" shrinkToFit="1"/>
      <protection locked="0"/>
    </xf>
    <xf numFmtId="49" fontId="11" fillId="7" borderId="10" xfId="0" applyNumberFormat="1" applyFont="1" applyFill="1" applyBorder="1" applyAlignment="1" applyProtection="1">
      <alignment horizontal="left" shrinkToFit="1"/>
      <protection locked="0"/>
    </xf>
    <xf numFmtId="49" fontId="11" fillId="7" borderId="11" xfId="0" applyNumberFormat="1" applyFont="1" applyFill="1" applyBorder="1" applyAlignment="1" applyProtection="1">
      <alignment horizontal="left" shrinkToFit="1"/>
      <protection locked="0"/>
    </xf>
    <xf numFmtId="0" fontId="5" fillId="3" borderId="0" xfId="0" applyFont="1" applyFill="1" applyAlignment="1" applyProtection="1">
      <alignment horizontal="center"/>
      <protection locked="0"/>
    </xf>
    <xf numFmtId="49" fontId="28" fillId="0" borderId="0" xfId="6" applyNumberFormat="1" applyFont="1" applyAlignment="1" applyProtection="1">
      <alignment horizontal="left" wrapText="1"/>
      <protection locked="0"/>
    </xf>
    <xf numFmtId="165" fontId="3" fillId="0" borderId="0" xfId="0" applyNumberFormat="1" applyFont="1" applyAlignment="1" applyProtection="1">
      <alignment wrapText="1"/>
      <protection locked="0"/>
    </xf>
  </cellXfs>
  <cellStyles count="7">
    <cellStyle name="Hyperlink" xfId="6" builtinId="8"/>
    <cellStyle name="Normal" xfId="0" builtinId="0"/>
    <cellStyle name="Normal_CO2" xfId="1"/>
    <cellStyle name="Normal_GHG" xfId="2"/>
    <cellStyle name="Normal_NOx" xfId="3"/>
    <cellStyle name="Normal_Sheet1" xfId="4"/>
    <cellStyle name="Normal_SO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Total Greenhouse Gas Emissions Including LULUCF/LUCF</a:t>
            </a:r>
          </a:p>
        </c:rich>
      </c:tx>
      <c:layout>
        <c:manualLayout>
          <c:xMode val="edge"/>
          <c:yMode val="edge"/>
          <c:x val="0.11808680429665996"/>
          <c:y val="4.1401273885350323E-2"/>
        </c:manualLayout>
      </c:layout>
      <c:overlay val="0"/>
      <c:spPr>
        <a:noFill/>
        <a:ln w="25400">
          <a:noFill/>
        </a:ln>
      </c:spPr>
    </c:title>
    <c:autoTitleDeleted val="0"/>
    <c:plotArea>
      <c:layout>
        <c:manualLayout>
          <c:layoutTarget val="inner"/>
          <c:xMode val="edge"/>
          <c:yMode val="edge"/>
          <c:x val="0.14499265844020276"/>
          <c:y val="0.22292993630573252"/>
          <c:w val="0.82810239975126099"/>
          <c:h val="0.48407643312101906"/>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0000" mc:Ignorable="a14" a14:legacySpreadsheetColorIndex="37"/>
                </a:gs>
                <a:gs pos="100000">
                  <a:srgbClr xmlns:mc="http://schemas.openxmlformats.org/markup-compatibility/2006" xmlns:a14="http://schemas.microsoft.com/office/drawing/2010/main" val="3B0000" mc:Ignorable="a14" a14:legacySpreadsheetColorIndex="37">
                    <a:gamma/>
                    <a:shade val="46275"/>
                    <a:invGamma/>
                  </a:srgbClr>
                </a:gs>
              </a:gsLst>
              <a:lin ang="0" scaled="1"/>
            </a:gradFill>
            <a:ln w="12700">
              <a:solidFill>
                <a:srgbClr val="000000"/>
              </a:solidFill>
              <a:prstDash val="solid"/>
            </a:ln>
          </c:spPr>
          <c:invertIfNegative val="0"/>
          <c:cat>
            <c:numRef>
              <c:f>'GHG2015'!$C$29:$U$29</c:f>
              <c:numCache>
                <c:formatCode>General</c:formatCode>
                <c:ptCount val="19"/>
                <c:pt idx="0">
                  <c:v>1990</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'GHG2015'!$C$30:$U$30</c:f>
              <c:numCache>
                <c:formatCode>###\ ###\ ###\ ##0.00</c:formatCode>
                <c:ptCount val="19"/>
                <c:pt idx="0">
                  <c:v>0</c:v>
                </c:pt>
                <c:pt idx="1">
                  <c:v>0</c:v>
                </c:pt>
                <c:pt idx="2">
                  <c:v>0</c:v>
                </c:pt>
                <c:pt idx="3">
                  <c:v>0</c:v>
                </c:pt>
                <c:pt idx="4">
                  <c:v>0</c:v>
                </c:pt>
                <c:pt idx="5">
                  <c:v>0</c:v>
                </c:pt>
                <c:pt idx="6">
                  <c:v>0</c:v>
                </c:pt>
                <c:pt idx="7">
                  <c:v>0</c:v>
                </c:pt>
                <c:pt idx="8">
                  <c:v>0</c:v>
                </c:pt>
                <c:pt idx="9">
                  <c:v>0</c:v>
                </c:pt>
                <c:pt idx="10">
                  <c:v>0</c:v>
                </c:pt>
                <c:pt idx="11">
                  <c:v>0</c:v>
                </c:pt>
                <c:pt idx="12">
                  <c:v>28.75909</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30"/>
        <c:axId val="47710592"/>
        <c:axId val="47712512"/>
      </c:barChart>
      <c:catAx>
        <c:axId val="47710592"/>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en-GB"/>
                  <a:t>Time (year)</a:t>
                </a:r>
              </a:p>
            </c:rich>
          </c:tx>
          <c:layout>
            <c:manualLayout>
              <c:xMode val="edge"/>
              <c:yMode val="edge"/>
              <c:x val="0.83258670877518481"/>
              <c:y val="0.85668789808917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47712512"/>
        <c:crosses val="autoZero"/>
        <c:auto val="1"/>
        <c:lblAlgn val="ctr"/>
        <c:lblOffset val="100"/>
        <c:tickLblSkip val="1"/>
        <c:tickMarkSkip val="1"/>
        <c:noMultiLvlLbl val="0"/>
      </c:catAx>
      <c:valAx>
        <c:axId val="47712512"/>
        <c:scaling>
          <c:orientation val="minMax"/>
        </c:scaling>
        <c:delete val="0"/>
        <c:axPos val="l"/>
        <c:majorGridlines>
          <c:spPr>
            <a:ln w="3175">
              <a:solidFill>
                <a:srgbClr val="000000"/>
              </a:solidFill>
              <a:prstDash val="solid"/>
            </a:ln>
          </c:spPr>
        </c:majorGridlines>
        <c:title>
          <c:tx>
            <c:rich>
              <a:bodyPr/>
              <a:lstStyle/>
              <a:p>
                <a:pPr algn="just">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mio. tonnes of CO</a:t>
                </a:r>
                <a:r>
                  <a:rPr lang="en-GB" sz="875" b="1" i="0" u="none" strike="noStrike" baseline="-25000">
                    <a:solidFill>
                      <a:srgbClr val="000000"/>
                    </a:solidFill>
                    <a:latin typeface="Arial"/>
                    <a:cs typeface="Arial"/>
                  </a:rPr>
                  <a:t>2</a:t>
                </a:r>
                <a:r>
                  <a:rPr lang="en-GB" sz="875" b="1" i="0" u="none" strike="noStrike" baseline="0">
                    <a:solidFill>
                      <a:srgbClr val="000000"/>
                    </a:solidFill>
                    <a:latin typeface="Arial"/>
                    <a:cs typeface="Arial"/>
                  </a:rPr>
                  <a:t> equivalent</a:t>
                </a:r>
              </a:p>
            </c:rich>
          </c:tx>
          <c:layout>
            <c:manualLayout>
              <c:xMode val="edge"/>
              <c:yMode val="edge"/>
              <c:x val="1.1958157397130123E-2"/>
              <c:y val="0.21019108280254778"/>
            </c:manualLayout>
          </c:layout>
          <c:overlay val="0"/>
          <c:spPr>
            <a:noFill/>
            <a:ln w="25400">
              <a:noFill/>
            </a:ln>
          </c:spPr>
        </c:title>
        <c:numFmt formatCode="###\ ###\ ###\ ##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7105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Total Greenhouse Gas Emissions Including LULUCF/LUCF</a:t>
            </a:r>
          </a:p>
        </c:rich>
      </c:tx>
      <c:layout>
        <c:manualLayout>
          <c:xMode val="edge"/>
          <c:yMode val="edge"/>
          <c:x val="0.11808680429665996"/>
          <c:y val="4.1401273885350323E-2"/>
        </c:manualLayout>
      </c:layout>
      <c:overlay val="0"/>
      <c:spPr>
        <a:noFill/>
        <a:ln w="25400">
          <a:noFill/>
        </a:ln>
      </c:spPr>
    </c:title>
    <c:autoTitleDeleted val="0"/>
    <c:plotArea>
      <c:layout>
        <c:manualLayout>
          <c:layoutTarget val="inner"/>
          <c:xMode val="edge"/>
          <c:yMode val="edge"/>
          <c:x val="0.14499265844020276"/>
          <c:y val="0.22292993630573252"/>
          <c:w val="0.82810239975126099"/>
          <c:h val="0.48407643312101906"/>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0000" mc:Ignorable="a14" a14:legacySpreadsheetColorIndex="37"/>
                </a:gs>
                <a:gs pos="100000">
                  <a:srgbClr xmlns:mc="http://schemas.openxmlformats.org/markup-compatibility/2006" xmlns:a14="http://schemas.microsoft.com/office/drawing/2010/main" val="3B0000" mc:Ignorable="a14" a14:legacySpreadsheetColorIndex="37">
                    <a:gamma/>
                    <a:shade val="46275"/>
                    <a:invGamma/>
                  </a:srgbClr>
                </a:gs>
              </a:gsLst>
              <a:lin ang="0" scaled="1"/>
            </a:gradFill>
            <a:ln w="12700">
              <a:solidFill>
                <a:srgbClr val="000000"/>
              </a:solidFill>
              <a:prstDash val="solid"/>
            </a:ln>
          </c:spPr>
          <c:invertIfNegative val="0"/>
          <c:cat>
            <c:numRef>
              <c:f>GHG2010TS!$C$29:$U$29</c:f>
              <c:numCache>
                <c:formatCode>General</c:formatCode>
                <c:ptCount val="1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numCache>
            </c:numRef>
          </c:cat>
          <c:val>
            <c:numRef>
              <c:f>GHG2010TS!$C$30:$U$30</c:f>
              <c:numCache>
                <c:formatCode>###\ ###\ ###\ ##0.00</c:formatCode>
                <c:ptCount val="19"/>
                <c:pt idx="0">
                  <c:v>7.13422</c:v>
                </c:pt>
                <c:pt idx="1">
                  <c:v>5.0231700000000004</c:v>
                </c:pt>
                <c:pt idx="2">
                  <c:v>2.67028</c:v>
                </c:pt>
                <c:pt idx="3">
                  <c:v>2.8750800000000001</c:v>
                </c:pt>
                <c:pt idx="4">
                  <c:v>7.0593298000000004</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30"/>
        <c:axId val="47805952"/>
        <c:axId val="47807872"/>
      </c:barChart>
      <c:catAx>
        <c:axId val="47805952"/>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en-GB"/>
                  <a:t>Time (year)</a:t>
                </a:r>
              </a:p>
            </c:rich>
          </c:tx>
          <c:layout>
            <c:manualLayout>
              <c:xMode val="edge"/>
              <c:yMode val="edge"/>
              <c:x val="0.83258670877518481"/>
              <c:y val="0.85668789808917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47807872"/>
        <c:crosses val="autoZero"/>
        <c:auto val="1"/>
        <c:lblAlgn val="ctr"/>
        <c:lblOffset val="100"/>
        <c:tickLblSkip val="1"/>
        <c:tickMarkSkip val="1"/>
        <c:noMultiLvlLbl val="0"/>
      </c:catAx>
      <c:valAx>
        <c:axId val="47807872"/>
        <c:scaling>
          <c:orientation val="minMax"/>
        </c:scaling>
        <c:delete val="0"/>
        <c:axPos val="l"/>
        <c:majorGridlines>
          <c:spPr>
            <a:ln w="3175">
              <a:solidFill>
                <a:srgbClr val="000000"/>
              </a:solidFill>
              <a:prstDash val="solid"/>
            </a:ln>
          </c:spPr>
        </c:majorGridlines>
        <c:title>
          <c:tx>
            <c:rich>
              <a:bodyPr/>
              <a:lstStyle/>
              <a:p>
                <a:pPr algn="just">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mio. tonnes of CO</a:t>
                </a:r>
                <a:r>
                  <a:rPr lang="en-GB" sz="875" b="1" i="0" u="none" strike="noStrike" baseline="-25000">
                    <a:solidFill>
                      <a:srgbClr val="000000"/>
                    </a:solidFill>
                    <a:latin typeface="Arial"/>
                    <a:cs typeface="Arial"/>
                  </a:rPr>
                  <a:t>2</a:t>
                </a:r>
                <a:r>
                  <a:rPr lang="en-GB" sz="875" b="1" i="0" u="none" strike="noStrike" baseline="0">
                    <a:solidFill>
                      <a:srgbClr val="000000"/>
                    </a:solidFill>
                    <a:latin typeface="Arial"/>
                    <a:cs typeface="Arial"/>
                  </a:rPr>
                  <a:t> equivalent</a:t>
                </a:r>
              </a:p>
            </c:rich>
          </c:tx>
          <c:layout>
            <c:manualLayout>
              <c:xMode val="edge"/>
              <c:yMode val="edge"/>
              <c:x val="1.1958157397130123E-2"/>
              <c:y val="0.21019108280254778"/>
            </c:manualLayout>
          </c:layout>
          <c:overlay val="0"/>
          <c:spPr>
            <a:noFill/>
            <a:ln w="25400">
              <a:noFill/>
            </a:ln>
          </c:spPr>
        </c:title>
        <c:numFmt formatCode="###\ ###\ ###\ ##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8059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91440</xdr:colOff>
      <xdr:row>24</xdr:row>
      <xdr:rowOff>30480</xdr:rowOff>
    </xdr:from>
    <xdr:to>
      <xdr:col>15</xdr:col>
      <xdr:colOff>182880</xdr:colOff>
      <xdr:row>25</xdr:row>
      <xdr:rowOff>38100</xdr:rowOff>
    </xdr:to>
    <xdr:sp macro="" textlink="">
      <xdr:nvSpPr>
        <xdr:cNvPr id="2" name="Text Box 6"/>
        <xdr:cNvSpPr txBox="1">
          <a:spLocks noChangeArrowheads="1"/>
        </xdr:cNvSpPr>
      </xdr:nvSpPr>
      <xdr:spPr bwMode="auto">
        <a:xfrm>
          <a:off x="5516880" y="3863340"/>
          <a:ext cx="3246120" cy="14478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xdr:from>
      <xdr:col>5</xdr:col>
      <xdr:colOff>327660</xdr:colOff>
      <xdr:row>9</xdr:row>
      <xdr:rowOff>0</xdr:rowOff>
    </xdr:from>
    <xdr:to>
      <xdr:col>15</xdr:col>
      <xdr:colOff>114300</xdr:colOff>
      <xdr:row>23</xdr:row>
      <xdr:rowOff>152400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91440</xdr:colOff>
      <xdr:row>24</xdr:row>
      <xdr:rowOff>30480</xdr:rowOff>
    </xdr:from>
    <xdr:to>
      <xdr:col>15</xdr:col>
      <xdr:colOff>182880</xdr:colOff>
      <xdr:row>25</xdr:row>
      <xdr:rowOff>38100</xdr:rowOff>
    </xdr:to>
    <xdr:sp macro="" textlink="">
      <xdr:nvSpPr>
        <xdr:cNvPr id="1030" name="Text Box 6"/>
        <xdr:cNvSpPr txBox="1">
          <a:spLocks noChangeArrowheads="1"/>
        </xdr:cNvSpPr>
      </xdr:nvSpPr>
      <xdr:spPr bwMode="auto">
        <a:xfrm>
          <a:off x="5516880" y="3863340"/>
          <a:ext cx="3246120" cy="14478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xdr:from>
      <xdr:col>5</xdr:col>
      <xdr:colOff>327660</xdr:colOff>
      <xdr:row>9</xdr:row>
      <xdr:rowOff>0</xdr:rowOff>
    </xdr:from>
    <xdr:to>
      <xdr:col>15</xdr:col>
      <xdr:colOff>114300</xdr:colOff>
      <xdr:row>23</xdr:row>
      <xdr:rowOff>152400</xdr:rowOff>
    </xdr:to>
    <xdr:graphicFrame macro="">
      <xdr:nvGraphicFramePr>
        <xdr:cNvPr id="103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nfccc.int/ghg_data/ghg_data_unfccc/data_sources/items/3816.php" TargetMode="External"/><Relationship Id="rId2" Type="http://schemas.openxmlformats.org/officeDocument/2006/relationships/hyperlink" Target="http://www.ipcc-nggip.iges.or.jp/public/2006gl/index.htm" TargetMode="External"/><Relationship Id="rId1" Type="http://schemas.openxmlformats.org/officeDocument/2006/relationships/hyperlink" Target="http://unfccc.i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ipcc-nggip.iges.or.jp/public/gl/invs1.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tabSelected="1" zoomScale="85" zoomScaleNormal="85" workbookViewId="0">
      <pane ySplit="32" topLeftCell="A33" activePane="bottomLeft" state="frozenSplit"/>
      <selection pane="bottomLeft" activeCell="B33" sqref="B33"/>
    </sheetView>
  </sheetViews>
  <sheetFormatPr defaultColWidth="9.109375" defaultRowHeight="13.2" x14ac:dyDescent="0.25"/>
  <cols>
    <col min="1" max="1" width="1.109375" style="64" customWidth="1"/>
    <col min="2" max="2" width="23.5546875" style="7" customWidth="1"/>
    <col min="3" max="3" width="7.6640625" style="21" customWidth="1"/>
    <col min="4" max="4" width="7.6640625" style="20" customWidth="1"/>
    <col min="5" max="5" width="7.6640625" style="21" customWidth="1"/>
    <col min="6" max="6" width="7.6640625" style="20" customWidth="1"/>
    <col min="7" max="7" width="8.44140625" style="21" customWidth="1"/>
    <col min="8" max="8" width="7.6640625" style="20" customWidth="1"/>
    <col min="9" max="19" width="7.6640625" style="21" customWidth="1"/>
    <col min="20" max="21" width="7.6640625" style="7" customWidth="1"/>
    <col min="22" max="16384" width="9.109375" style="7"/>
  </cols>
  <sheetData>
    <row r="1" spans="1:21" ht="6.75" customHeight="1" x14ac:dyDescent="0.25">
      <c r="A1" s="61"/>
    </row>
    <row r="2" spans="1:21" x14ac:dyDescent="0.25">
      <c r="A2" s="61"/>
      <c r="B2" s="2"/>
      <c r="C2" s="3"/>
      <c r="D2" s="4"/>
      <c r="E2" s="3"/>
      <c r="F2" s="4"/>
      <c r="G2" s="3"/>
      <c r="H2" s="4"/>
      <c r="I2" s="5"/>
      <c r="J2" s="5"/>
      <c r="K2" s="5"/>
      <c r="L2" s="5"/>
      <c r="M2" s="5"/>
      <c r="N2" s="5"/>
      <c r="O2" s="5"/>
      <c r="P2" s="5"/>
      <c r="Q2" s="5"/>
      <c r="R2" s="5"/>
      <c r="S2" s="6"/>
      <c r="T2" s="14"/>
      <c r="U2" s="14"/>
    </row>
    <row r="3" spans="1:21" ht="19.2" x14ac:dyDescent="0.35">
      <c r="A3" s="61"/>
      <c r="B3" s="8" t="s">
        <v>178</v>
      </c>
      <c r="C3" s="3"/>
      <c r="D3" s="4"/>
      <c r="E3" s="3"/>
      <c r="F3" s="4"/>
      <c r="G3" s="3"/>
      <c r="H3" s="4"/>
      <c r="I3" s="5"/>
      <c r="J3" s="5"/>
      <c r="K3" s="5"/>
      <c r="L3" s="5"/>
      <c r="M3" s="5"/>
      <c r="N3" s="5"/>
      <c r="O3" s="5"/>
      <c r="P3" s="5"/>
      <c r="Q3" s="5"/>
      <c r="R3" s="5"/>
      <c r="S3" s="6"/>
      <c r="T3" s="14"/>
      <c r="U3" s="14"/>
    </row>
    <row r="4" spans="1:21" ht="8.25" customHeight="1" x14ac:dyDescent="0.35">
      <c r="A4" s="61"/>
      <c r="B4" s="8"/>
      <c r="C4" s="3"/>
      <c r="D4" s="4"/>
      <c r="E4" s="3"/>
      <c r="F4" s="4"/>
      <c r="G4" s="3"/>
      <c r="H4" s="4"/>
      <c r="I4" s="5"/>
      <c r="J4" s="5"/>
      <c r="K4" s="5"/>
      <c r="L4" s="5"/>
      <c r="M4" s="5"/>
      <c r="N4" s="5"/>
      <c r="O4" s="5"/>
      <c r="P4" s="5"/>
      <c r="Q4" s="5"/>
      <c r="R4" s="5"/>
      <c r="S4" s="6"/>
      <c r="T4" s="14"/>
      <c r="U4" s="14"/>
    </row>
    <row r="5" spans="1:21" ht="16.8" x14ac:dyDescent="0.3">
      <c r="A5" s="61"/>
      <c r="B5" s="29" t="s">
        <v>185</v>
      </c>
      <c r="C5" s="3"/>
      <c r="D5" s="4"/>
      <c r="E5" s="3"/>
      <c r="F5" s="9"/>
      <c r="G5" s="9"/>
      <c r="H5" s="10"/>
      <c r="I5" s="5"/>
      <c r="J5" s="5"/>
      <c r="K5" s="9"/>
      <c r="L5" s="6"/>
      <c r="M5" s="11"/>
      <c r="N5" s="12"/>
      <c r="O5" s="28"/>
      <c r="P5" s="60" t="s">
        <v>244</v>
      </c>
      <c r="Q5" s="6"/>
      <c r="R5" s="99"/>
      <c r="S5" s="99"/>
      <c r="T5" s="14"/>
      <c r="U5" s="14"/>
    </row>
    <row r="6" spans="1:21" ht="11.25" customHeight="1" x14ac:dyDescent="0.3">
      <c r="A6" s="61"/>
      <c r="B6" s="1"/>
      <c r="C6" s="3"/>
      <c r="D6" s="4"/>
      <c r="E6" s="3"/>
      <c r="F6" s="9"/>
      <c r="G6" s="9"/>
      <c r="H6" s="10"/>
      <c r="I6" s="5"/>
      <c r="J6" s="5"/>
      <c r="K6" s="9"/>
      <c r="L6" s="11"/>
      <c r="M6" s="12"/>
      <c r="N6" s="13"/>
      <c r="O6" s="13"/>
      <c r="P6" s="6"/>
      <c r="Q6" s="9"/>
      <c r="R6" s="14"/>
      <c r="S6" s="14"/>
      <c r="T6" s="14"/>
      <c r="U6" s="14"/>
    </row>
    <row r="7" spans="1:21" x14ac:dyDescent="0.25">
      <c r="A7" s="61"/>
      <c r="B7" s="1"/>
      <c r="C7" s="3"/>
      <c r="D7" s="4"/>
      <c r="E7" s="27" t="s">
        <v>179</v>
      </c>
      <c r="F7" s="74"/>
      <c r="G7" s="9"/>
      <c r="H7" s="10"/>
      <c r="I7" s="5"/>
      <c r="J7" s="5"/>
      <c r="K7" s="9"/>
      <c r="L7" s="11"/>
      <c r="M7" s="100" t="s">
        <v>204</v>
      </c>
      <c r="N7" s="101"/>
      <c r="O7" s="101"/>
      <c r="P7" s="102"/>
      <c r="Q7" s="9"/>
      <c r="R7" s="14"/>
      <c r="S7" s="14"/>
      <c r="T7" s="14"/>
      <c r="U7" s="14"/>
    </row>
    <row r="8" spans="1:21" ht="12.75" customHeight="1" thickBot="1" x14ac:dyDescent="0.35">
      <c r="A8" s="61"/>
      <c r="B8" s="1"/>
      <c r="C8" s="3"/>
      <c r="D8" s="4"/>
      <c r="E8" s="3"/>
      <c r="F8" s="9"/>
      <c r="G8" s="9"/>
      <c r="H8" s="10"/>
      <c r="I8" s="5"/>
      <c r="J8" s="5"/>
      <c r="K8" s="9"/>
      <c r="L8" s="11"/>
      <c r="M8" s="12"/>
      <c r="N8" s="13"/>
      <c r="O8" s="13"/>
      <c r="P8" s="6"/>
      <c r="Q8" s="9"/>
      <c r="R8" s="14"/>
      <c r="S8" s="14"/>
      <c r="T8" s="14"/>
      <c r="U8" s="14"/>
    </row>
    <row r="9" spans="1:21" ht="12.75" customHeight="1" x14ac:dyDescent="0.3">
      <c r="A9" s="61"/>
      <c r="B9" s="1"/>
      <c r="C9" s="3"/>
      <c r="D9" s="4"/>
      <c r="E9" s="3"/>
      <c r="F9" s="34"/>
      <c r="G9" s="35"/>
      <c r="H9" s="36"/>
      <c r="I9" s="37"/>
      <c r="J9" s="37"/>
      <c r="K9" s="35"/>
      <c r="L9" s="38"/>
      <c r="M9" s="39"/>
      <c r="N9" s="40"/>
      <c r="O9" s="40"/>
      <c r="P9" s="41"/>
      <c r="Q9" s="9"/>
      <c r="R9" s="14"/>
      <c r="S9" s="14"/>
      <c r="T9" s="14"/>
      <c r="U9" s="14"/>
    </row>
    <row r="10" spans="1:21" ht="12.75" customHeight="1" x14ac:dyDescent="0.3">
      <c r="A10" s="61"/>
      <c r="B10" s="1"/>
      <c r="C10" s="3"/>
      <c r="D10" s="4"/>
      <c r="E10" s="3"/>
      <c r="F10" s="42"/>
      <c r="G10" s="43"/>
      <c r="H10" s="44"/>
      <c r="I10" s="45"/>
      <c r="J10" s="45"/>
      <c r="K10" s="43"/>
      <c r="L10" s="46"/>
      <c r="M10" s="47"/>
      <c r="N10" s="48"/>
      <c r="O10" s="48"/>
      <c r="P10" s="49"/>
      <c r="Q10" s="9"/>
      <c r="R10" s="14"/>
      <c r="S10" s="14"/>
      <c r="T10" s="14"/>
      <c r="U10" s="14"/>
    </row>
    <row r="11" spans="1:21" ht="12.75" customHeight="1" x14ac:dyDescent="0.3">
      <c r="A11" s="61"/>
      <c r="B11" s="1"/>
      <c r="C11" s="3"/>
      <c r="D11" s="4"/>
      <c r="E11" s="3"/>
      <c r="F11" s="42"/>
      <c r="G11" s="43"/>
      <c r="H11" s="44"/>
      <c r="I11" s="45"/>
      <c r="J11" s="45"/>
      <c r="K11" s="43"/>
      <c r="L11" s="46"/>
      <c r="M11" s="47"/>
      <c r="N11" s="48"/>
      <c r="O11" s="48"/>
      <c r="P11" s="49"/>
      <c r="Q11" s="9"/>
      <c r="R11" s="14"/>
      <c r="S11" s="14"/>
      <c r="T11" s="14"/>
      <c r="U11" s="14"/>
    </row>
    <row r="12" spans="1:21" ht="12.75" customHeight="1" x14ac:dyDescent="0.3">
      <c r="A12" s="61"/>
      <c r="B12" s="1"/>
      <c r="C12" s="3"/>
      <c r="D12" s="4"/>
      <c r="E12" s="3"/>
      <c r="F12" s="42"/>
      <c r="G12" s="43"/>
      <c r="H12" s="44"/>
      <c r="I12" s="45"/>
      <c r="J12" s="45"/>
      <c r="K12" s="43"/>
      <c r="L12" s="46"/>
      <c r="M12" s="47"/>
      <c r="N12" s="48"/>
      <c r="O12" s="48"/>
      <c r="P12" s="49"/>
      <c r="Q12" s="9"/>
      <c r="R12" s="14"/>
      <c r="S12" s="14"/>
      <c r="T12" s="14"/>
      <c r="U12" s="14"/>
    </row>
    <row r="13" spans="1:21" ht="12.75" customHeight="1" x14ac:dyDescent="0.3">
      <c r="A13" s="61"/>
      <c r="B13" s="1"/>
      <c r="C13" s="3"/>
      <c r="D13" s="4"/>
      <c r="E13" s="3"/>
      <c r="F13" s="42"/>
      <c r="G13" s="43"/>
      <c r="H13" s="44"/>
      <c r="I13" s="45"/>
      <c r="J13" s="45"/>
      <c r="K13" s="43"/>
      <c r="L13" s="46"/>
      <c r="M13" s="47"/>
      <c r="N13" s="48"/>
      <c r="O13" s="48"/>
      <c r="P13" s="49"/>
      <c r="Q13" s="9"/>
      <c r="R13" s="14"/>
      <c r="S13" s="14"/>
      <c r="T13" s="14"/>
      <c r="U13" s="14"/>
    </row>
    <row r="14" spans="1:21" ht="12.75" customHeight="1" x14ac:dyDescent="0.3">
      <c r="A14" s="61"/>
      <c r="B14" s="1"/>
      <c r="C14" s="3"/>
      <c r="D14" s="4"/>
      <c r="E14" s="3"/>
      <c r="F14" s="42"/>
      <c r="G14" s="43"/>
      <c r="H14" s="44"/>
      <c r="I14" s="45"/>
      <c r="J14" s="45"/>
      <c r="K14" s="43"/>
      <c r="L14" s="46"/>
      <c r="M14" s="47"/>
      <c r="N14" s="48"/>
      <c r="O14" s="48"/>
      <c r="P14" s="49"/>
      <c r="Q14" s="9"/>
      <c r="R14" s="14"/>
      <c r="S14" s="14"/>
      <c r="T14" s="14"/>
      <c r="U14" s="14"/>
    </row>
    <row r="15" spans="1:21" ht="12.75" customHeight="1" x14ac:dyDescent="0.3">
      <c r="A15" s="61"/>
      <c r="B15" s="1"/>
      <c r="C15" s="3"/>
      <c r="D15" s="4"/>
      <c r="E15" s="3"/>
      <c r="F15" s="42"/>
      <c r="G15" s="43"/>
      <c r="H15" s="44"/>
      <c r="I15" s="45"/>
      <c r="J15" s="45"/>
      <c r="K15" s="43"/>
      <c r="L15" s="46"/>
      <c r="M15" s="47"/>
      <c r="N15" s="48"/>
      <c r="O15" s="48"/>
      <c r="P15" s="49"/>
      <c r="Q15" s="9"/>
      <c r="R15" s="14"/>
      <c r="S15" s="14"/>
      <c r="T15" s="14"/>
      <c r="U15" s="14"/>
    </row>
    <row r="16" spans="1:21" ht="12.75" customHeight="1" x14ac:dyDescent="0.3">
      <c r="A16" s="61"/>
      <c r="B16" s="1"/>
      <c r="C16" s="3"/>
      <c r="D16" s="4"/>
      <c r="E16" s="3"/>
      <c r="F16" s="42"/>
      <c r="G16" s="43"/>
      <c r="H16" s="44"/>
      <c r="I16" s="45"/>
      <c r="J16" s="45"/>
      <c r="K16" s="43"/>
      <c r="L16" s="46"/>
      <c r="M16" s="47"/>
      <c r="N16" s="48"/>
      <c r="O16" s="48"/>
      <c r="P16" s="49"/>
      <c r="Q16" s="9"/>
      <c r="R16" s="14"/>
      <c r="S16" s="14"/>
      <c r="T16" s="14"/>
      <c r="U16" s="14"/>
    </row>
    <row r="17" spans="1:21" ht="12.75" customHeight="1" x14ac:dyDescent="0.3">
      <c r="A17" s="61"/>
      <c r="B17" s="1"/>
      <c r="C17" s="3"/>
      <c r="D17" s="4"/>
      <c r="E17" s="3"/>
      <c r="F17" s="42"/>
      <c r="G17" s="43"/>
      <c r="H17" s="44"/>
      <c r="I17" s="45"/>
      <c r="J17" s="45"/>
      <c r="K17" s="43"/>
      <c r="L17" s="46"/>
      <c r="M17" s="47"/>
      <c r="N17" s="48"/>
      <c r="O17" s="48"/>
      <c r="P17" s="49"/>
      <c r="Q17" s="9"/>
      <c r="R17" s="14"/>
      <c r="S17" s="14"/>
      <c r="T17" s="14"/>
      <c r="U17" s="14"/>
    </row>
    <row r="18" spans="1:21" ht="12.75" customHeight="1" x14ac:dyDescent="0.3">
      <c r="A18" s="61"/>
      <c r="B18" s="1"/>
      <c r="C18" s="3"/>
      <c r="D18" s="4"/>
      <c r="E18" s="3"/>
      <c r="F18" s="42"/>
      <c r="G18" s="43"/>
      <c r="H18" s="44"/>
      <c r="I18" s="45"/>
      <c r="J18" s="45"/>
      <c r="K18" s="43"/>
      <c r="L18" s="46"/>
      <c r="M18" s="47"/>
      <c r="N18" s="48"/>
      <c r="O18" s="48"/>
      <c r="P18" s="49"/>
      <c r="Q18" s="9"/>
      <c r="R18" s="14"/>
      <c r="S18" s="14"/>
      <c r="T18" s="14"/>
      <c r="U18" s="14"/>
    </row>
    <row r="19" spans="1:21" ht="12.75" customHeight="1" x14ac:dyDescent="0.3">
      <c r="A19" s="61"/>
      <c r="B19" s="1"/>
      <c r="C19" s="3"/>
      <c r="D19" s="4"/>
      <c r="E19" s="3"/>
      <c r="F19" s="42"/>
      <c r="G19" s="43"/>
      <c r="H19" s="44"/>
      <c r="I19" s="45"/>
      <c r="J19" s="45"/>
      <c r="K19" s="43"/>
      <c r="L19" s="46"/>
      <c r="M19" s="47"/>
      <c r="N19" s="48"/>
      <c r="O19" s="48"/>
      <c r="P19" s="49"/>
      <c r="Q19" s="9"/>
      <c r="R19" s="14"/>
      <c r="S19" s="14"/>
      <c r="T19" s="14"/>
      <c r="U19" s="14"/>
    </row>
    <row r="20" spans="1:21" ht="12.75" customHeight="1" x14ac:dyDescent="0.3">
      <c r="A20" s="61"/>
      <c r="B20" s="1"/>
      <c r="C20" s="3"/>
      <c r="D20" s="4"/>
      <c r="E20" s="3"/>
      <c r="F20" s="42"/>
      <c r="G20" s="43"/>
      <c r="H20" s="44"/>
      <c r="I20" s="45"/>
      <c r="J20" s="45"/>
      <c r="K20" s="43"/>
      <c r="L20" s="46"/>
      <c r="M20" s="47"/>
      <c r="N20" s="48"/>
      <c r="O20" s="48"/>
      <c r="P20" s="49"/>
      <c r="Q20" s="9"/>
      <c r="R20" s="14"/>
      <c r="S20" s="14"/>
      <c r="T20" s="14"/>
      <c r="U20" s="14"/>
    </row>
    <row r="21" spans="1:21" ht="12.75" customHeight="1" x14ac:dyDescent="0.3">
      <c r="A21" s="61"/>
      <c r="B21" s="1"/>
      <c r="C21" s="3"/>
      <c r="D21" s="4"/>
      <c r="E21" s="3"/>
      <c r="F21" s="42"/>
      <c r="G21" s="43"/>
      <c r="H21" s="44"/>
      <c r="I21" s="45"/>
      <c r="J21" s="45"/>
      <c r="K21" s="43"/>
      <c r="L21" s="46"/>
      <c r="M21" s="47"/>
      <c r="N21" s="48"/>
      <c r="O21" s="48"/>
      <c r="P21" s="49"/>
      <c r="Q21" s="9"/>
      <c r="R21" s="14"/>
      <c r="S21" s="14"/>
      <c r="T21" s="14"/>
      <c r="U21" s="14"/>
    </row>
    <row r="22" spans="1:21" ht="12.75" customHeight="1" x14ac:dyDescent="0.3">
      <c r="A22" s="61"/>
      <c r="B22" s="1"/>
      <c r="C22" s="3"/>
      <c r="D22" s="4"/>
      <c r="E22" s="3"/>
      <c r="F22" s="42"/>
      <c r="G22" s="43"/>
      <c r="H22" s="44"/>
      <c r="I22" s="45"/>
      <c r="J22" s="45"/>
      <c r="K22" s="43"/>
      <c r="L22" s="46"/>
      <c r="M22" s="47"/>
      <c r="N22" s="48"/>
      <c r="O22" s="48"/>
      <c r="P22" s="49"/>
      <c r="Q22" s="9"/>
      <c r="R22" s="14"/>
      <c r="S22" s="14"/>
      <c r="T22" s="14"/>
      <c r="U22" s="14"/>
    </row>
    <row r="23" spans="1:21" ht="12.75" customHeight="1" x14ac:dyDescent="0.3">
      <c r="A23" s="61"/>
      <c r="B23" s="1"/>
      <c r="C23" s="3"/>
      <c r="D23" s="4"/>
      <c r="E23" s="3"/>
      <c r="F23" s="42"/>
      <c r="G23" s="43"/>
      <c r="H23" s="44"/>
      <c r="I23" s="45"/>
      <c r="J23" s="45"/>
      <c r="K23" s="43"/>
      <c r="L23" s="46"/>
      <c r="M23" s="47"/>
      <c r="N23" s="48"/>
      <c r="O23" s="48"/>
      <c r="P23" s="49"/>
      <c r="Q23" s="9"/>
      <c r="R23" s="14"/>
      <c r="S23" s="14"/>
      <c r="T23" s="14"/>
      <c r="U23" s="14"/>
    </row>
    <row r="24" spans="1:21" ht="12.75" customHeight="1" x14ac:dyDescent="0.3">
      <c r="A24" s="61"/>
      <c r="B24" s="1"/>
      <c r="C24" s="3"/>
      <c r="D24" s="4"/>
      <c r="E24" s="3"/>
      <c r="F24" s="42"/>
      <c r="G24" s="43"/>
      <c r="H24" s="44"/>
      <c r="I24" s="45"/>
      <c r="J24" s="45"/>
      <c r="K24" s="43"/>
      <c r="L24" s="46"/>
      <c r="M24" s="47"/>
      <c r="N24" s="48"/>
      <c r="O24" s="48"/>
      <c r="P24" s="49"/>
      <c r="Q24" s="9"/>
      <c r="R24" s="14"/>
      <c r="S24" s="14"/>
      <c r="T24" s="14"/>
      <c r="U24" s="14"/>
    </row>
    <row r="25" spans="1:21" ht="11.25" customHeight="1" x14ac:dyDescent="0.3">
      <c r="A25" s="61"/>
      <c r="B25" s="1"/>
      <c r="C25" s="3"/>
      <c r="D25" s="4"/>
      <c r="E25" s="3"/>
      <c r="F25" s="42"/>
      <c r="G25" s="43"/>
      <c r="H25" s="44"/>
      <c r="I25" s="45"/>
      <c r="J25" s="45"/>
      <c r="K25" s="43"/>
      <c r="L25" s="46"/>
      <c r="M25" s="47"/>
      <c r="N25" s="48"/>
      <c r="O25" s="48"/>
      <c r="P25" s="49"/>
      <c r="Q25" s="9"/>
      <c r="R25" s="14"/>
      <c r="S25" s="14"/>
      <c r="T25" s="14"/>
      <c r="U25" s="14"/>
    </row>
    <row r="26" spans="1:21" ht="9.75" customHeight="1" thickBot="1" x14ac:dyDescent="0.35">
      <c r="A26" s="61"/>
      <c r="B26" s="1"/>
      <c r="C26" s="3"/>
      <c r="D26" s="4"/>
      <c r="E26" s="3"/>
      <c r="F26" s="50"/>
      <c r="G26" s="51"/>
      <c r="H26" s="52"/>
      <c r="I26" s="53"/>
      <c r="J26" s="53"/>
      <c r="K26" s="51"/>
      <c r="L26" s="54"/>
      <c r="M26" s="55"/>
      <c r="N26" s="56"/>
      <c r="O26" s="56"/>
      <c r="P26" s="57"/>
      <c r="Q26" s="9"/>
      <c r="R26" s="14"/>
      <c r="S26" s="14"/>
      <c r="T26" s="14"/>
      <c r="U26" s="14"/>
    </row>
    <row r="27" spans="1:21" ht="10.5" customHeight="1" x14ac:dyDescent="0.3">
      <c r="A27" s="61"/>
      <c r="B27" s="1"/>
      <c r="C27" s="3"/>
      <c r="D27" s="4"/>
      <c r="E27" s="3"/>
      <c r="F27" s="9"/>
      <c r="G27" s="9"/>
      <c r="H27" s="10"/>
      <c r="I27" s="5"/>
      <c r="J27" s="5"/>
      <c r="K27" s="9"/>
      <c r="L27" s="11"/>
      <c r="M27" s="12"/>
      <c r="N27" s="13"/>
      <c r="O27" s="13"/>
      <c r="P27" s="6"/>
      <c r="Q27" s="9"/>
      <c r="R27" s="14"/>
      <c r="S27" s="14"/>
      <c r="T27" s="14"/>
      <c r="U27" s="14"/>
    </row>
    <row r="28" spans="1:21" ht="0.75" hidden="1" customHeight="1" x14ac:dyDescent="0.25">
      <c r="A28" s="61"/>
      <c r="B28" s="1"/>
      <c r="C28" s="3"/>
      <c r="D28" s="4"/>
      <c r="E28" s="3"/>
      <c r="F28" s="9"/>
      <c r="G28" s="9"/>
      <c r="H28" s="10"/>
      <c r="I28" s="5"/>
      <c r="J28" s="5"/>
      <c r="K28" s="9"/>
      <c r="L28" s="9"/>
      <c r="M28" s="14"/>
      <c r="N28" s="14"/>
      <c r="O28" s="9"/>
      <c r="P28" s="6"/>
      <c r="Q28" s="9"/>
      <c r="R28" s="14"/>
      <c r="S28" s="14"/>
    </row>
    <row r="29" spans="1:21" ht="2.4" customHeight="1" x14ac:dyDescent="0.25">
      <c r="A29" s="61"/>
      <c r="B29" s="30"/>
      <c r="C29" s="31">
        <v>1990</v>
      </c>
      <c r="D29" s="31">
        <v>1994</v>
      </c>
      <c r="E29" s="31">
        <v>1995</v>
      </c>
      <c r="F29" s="31">
        <v>1996</v>
      </c>
      <c r="G29" s="31">
        <v>1997</v>
      </c>
      <c r="H29" s="31">
        <v>1998</v>
      </c>
      <c r="I29" s="31">
        <v>1999</v>
      </c>
      <c r="J29" s="31">
        <v>2000</v>
      </c>
      <c r="K29" s="31">
        <v>2001</v>
      </c>
      <c r="L29" s="31">
        <v>2002</v>
      </c>
      <c r="M29" s="31">
        <v>2003</v>
      </c>
      <c r="N29" s="31">
        <v>2004</v>
      </c>
      <c r="O29" s="31">
        <v>2005</v>
      </c>
      <c r="P29" s="31">
        <v>2006</v>
      </c>
      <c r="Q29" s="31">
        <v>2007</v>
      </c>
      <c r="R29" s="31">
        <v>2008</v>
      </c>
      <c r="S29" s="31">
        <v>2009</v>
      </c>
      <c r="T29" s="31">
        <v>2010</v>
      </c>
      <c r="U29" s="31">
        <v>2011</v>
      </c>
    </row>
    <row r="30" spans="1:21" ht="2.25" customHeight="1" x14ac:dyDescent="0.25">
      <c r="A30" s="61"/>
      <c r="B30" s="66"/>
      <c r="C30" s="32" t="str">
        <f>VLOOKUP(M7,B33:U227,2,TRUE)</f>
        <v>...</v>
      </c>
      <c r="D30" s="32" t="str">
        <f>VLOOKUP(M7,B33:U227,3,TRUE)</f>
        <v>...</v>
      </c>
      <c r="E30" s="32" t="str">
        <f>VLOOKUP(M7,B33:S227,4,TRUE)</f>
        <v>...</v>
      </c>
      <c r="F30" s="32" t="str">
        <f>VLOOKUP(M7,B33:S227,5,TRUE)</f>
        <v>...</v>
      </c>
      <c r="G30" s="32" t="str">
        <f>VLOOKUP(M7,B33:S227,6,TRUE)</f>
        <v>...</v>
      </c>
      <c r="H30" s="32" t="str">
        <f>VLOOKUP(M7,B33:S227,7,TRUE)</f>
        <v>...</v>
      </c>
      <c r="I30" s="33" t="str">
        <f>VLOOKUP(M7,B33:S227,8,TRUE)</f>
        <v>...</v>
      </c>
      <c r="J30" s="33" t="str">
        <f>VLOOKUP(M7,B33:S227,9,TRUE)</f>
        <v>...</v>
      </c>
      <c r="K30" s="33" t="str">
        <f>VLOOKUP(M7,B33:S227,10,TRUE)</f>
        <v>...</v>
      </c>
      <c r="L30" s="33" t="str">
        <f>VLOOKUP(M7,B33:S227,11,TRUE)</f>
        <v>...</v>
      </c>
      <c r="M30" s="33" t="str">
        <f>VLOOKUP(M7,B33:S227,12,TRUE)</f>
        <v>...</v>
      </c>
      <c r="N30" s="33" t="str">
        <f>VLOOKUP(M7,B33:S227,13,TRUE)</f>
        <v>...</v>
      </c>
      <c r="O30" s="33">
        <f>VLOOKUP(M7,B33:S227,14,TRUE)</f>
        <v>28.75909</v>
      </c>
      <c r="P30" s="33" t="str">
        <f>VLOOKUP(M7,B33:S227,15,TRUE)</f>
        <v>...</v>
      </c>
      <c r="Q30" s="33" t="str">
        <f>VLOOKUP(M7,B33:S227,16,TRUE)</f>
        <v>...</v>
      </c>
      <c r="R30" s="33" t="str">
        <f>VLOOKUP(M7,B33:S227,17,TRUE)</f>
        <v>...</v>
      </c>
      <c r="S30" s="33" t="str">
        <f>VLOOKUP(M7,B33:S227,18,TRUE)</f>
        <v>...</v>
      </c>
      <c r="T30" s="33" t="str">
        <f>VLOOKUP(M7,B33:U227,19,TRUE)</f>
        <v>...</v>
      </c>
      <c r="U30" s="33" t="str">
        <f>VLOOKUP(M7,B33:U227,20,TRUE)</f>
        <v>...</v>
      </c>
    </row>
    <row r="31" spans="1:21" ht="24.75" customHeight="1" x14ac:dyDescent="0.25">
      <c r="A31" s="61"/>
      <c r="B31" s="58" t="s">
        <v>177</v>
      </c>
      <c r="C31" s="59">
        <v>1990</v>
      </c>
      <c r="D31" s="59">
        <v>1994</v>
      </c>
      <c r="E31" s="59">
        <v>1995</v>
      </c>
      <c r="F31" s="59">
        <v>1996</v>
      </c>
      <c r="G31" s="59">
        <v>1997</v>
      </c>
      <c r="H31" s="59">
        <v>1998</v>
      </c>
      <c r="I31" s="59">
        <v>1999</v>
      </c>
      <c r="J31" s="59">
        <v>2000</v>
      </c>
      <c r="K31" s="59">
        <v>2001</v>
      </c>
      <c r="L31" s="59">
        <v>2002</v>
      </c>
      <c r="M31" s="59">
        <v>2003</v>
      </c>
      <c r="N31" s="59">
        <v>2004</v>
      </c>
      <c r="O31" s="59">
        <v>2005</v>
      </c>
      <c r="P31" s="59">
        <v>2006</v>
      </c>
      <c r="Q31" s="59">
        <v>2007</v>
      </c>
      <c r="R31" s="59">
        <v>2008</v>
      </c>
      <c r="S31" s="59">
        <v>2009</v>
      </c>
      <c r="T31" s="59">
        <v>2010</v>
      </c>
      <c r="U31" s="59">
        <v>2011</v>
      </c>
    </row>
    <row r="32" spans="1:21" ht="13.8" x14ac:dyDescent="0.3">
      <c r="A32" s="61"/>
      <c r="B32" s="15"/>
      <c r="C32" s="103" t="s">
        <v>180</v>
      </c>
      <c r="D32" s="103"/>
      <c r="E32" s="103"/>
      <c r="F32" s="103"/>
      <c r="G32" s="103"/>
      <c r="H32" s="103"/>
      <c r="I32" s="103"/>
      <c r="J32" s="103"/>
      <c r="K32" s="103"/>
      <c r="L32" s="103"/>
      <c r="M32" s="103"/>
      <c r="N32" s="103"/>
      <c r="O32" s="103"/>
      <c r="P32" s="103"/>
      <c r="Q32" s="103"/>
      <c r="R32" s="103"/>
      <c r="S32" s="103"/>
      <c r="T32" s="15"/>
      <c r="U32" s="15"/>
    </row>
    <row r="33" spans="1:21" ht="12.75" customHeight="1" x14ac:dyDescent="0.25">
      <c r="A33" s="62"/>
      <c r="B33" s="73" t="s">
        <v>204</v>
      </c>
      <c r="C33" s="69" t="s">
        <v>175</v>
      </c>
      <c r="D33" s="69" t="s">
        <v>175</v>
      </c>
      <c r="E33" s="69" t="s">
        <v>175</v>
      </c>
      <c r="F33" s="67" t="s">
        <v>175</v>
      </c>
      <c r="G33" s="69" t="s">
        <v>175</v>
      </c>
      <c r="H33" s="69" t="s">
        <v>175</v>
      </c>
      <c r="I33" s="69" t="s">
        <v>175</v>
      </c>
      <c r="J33" s="69" t="s">
        <v>175</v>
      </c>
      <c r="K33" s="69" t="s">
        <v>175</v>
      </c>
      <c r="L33" s="69" t="s">
        <v>175</v>
      </c>
      <c r="M33" s="69" t="s">
        <v>175</v>
      </c>
      <c r="N33" s="69" t="s">
        <v>175</v>
      </c>
      <c r="O33" s="69">
        <v>28.75909</v>
      </c>
      <c r="P33" s="69" t="s">
        <v>175</v>
      </c>
      <c r="Q33" s="69" t="s">
        <v>175</v>
      </c>
      <c r="R33" s="69" t="s">
        <v>175</v>
      </c>
      <c r="S33" s="69" t="s">
        <v>175</v>
      </c>
      <c r="T33" s="69" t="s">
        <v>175</v>
      </c>
      <c r="U33" s="69" t="s">
        <v>175</v>
      </c>
    </row>
    <row r="34" spans="1:21" ht="12.75" customHeight="1" x14ac:dyDescent="0.25">
      <c r="A34" s="62"/>
      <c r="B34" s="73" t="s">
        <v>99</v>
      </c>
      <c r="C34" s="69">
        <v>7.13422</v>
      </c>
      <c r="D34" s="69">
        <v>7.0593300000000001</v>
      </c>
      <c r="E34" s="69" t="s">
        <v>175</v>
      </c>
      <c r="F34" s="67" t="s">
        <v>175</v>
      </c>
      <c r="G34" s="69" t="s">
        <v>175</v>
      </c>
      <c r="H34" s="69" t="s">
        <v>175</v>
      </c>
      <c r="I34" s="69" t="s">
        <v>175</v>
      </c>
      <c r="J34" s="69" t="s">
        <v>175</v>
      </c>
      <c r="K34" s="69" t="s">
        <v>175</v>
      </c>
      <c r="L34" s="69" t="s">
        <v>175</v>
      </c>
      <c r="M34" s="69" t="s">
        <v>175</v>
      </c>
      <c r="N34" s="69" t="s">
        <v>175</v>
      </c>
      <c r="O34" s="69" t="s">
        <v>175</v>
      </c>
      <c r="P34" s="69" t="s">
        <v>175</v>
      </c>
      <c r="Q34" s="69" t="s">
        <v>175</v>
      </c>
      <c r="R34" s="69" t="s">
        <v>175</v>
      </c>
      <c r="S34" s="69" t="s">
        <v>175</v>
      </c>
      <c r="T34" s="69" t="s">
        <v>175</v>
      </c>
      <c r="U34" s="69" t="s">
        <v>175</v>
      </c>
    </row>
    <row r="35" spans="1:21" ht="12.75" customHeight="1" x14ac:dyDescent="0.25">
      <c r="A35" s="62"/>
      <c r="B35" s="73" t="s">
        <v>40</v>
      </c>
      <c r="C35" s="70" t="s">
        <v>175</v>
      </c>
      <c r="D35" s="70">
        <v>100.34399999999999</v>
      </c>
      <c r="E35" s="70" t="s">
        <v>175</v>
      </c>
      <c r="F35" s="70" t="s">
        <v>175</v>
      </c>
      <c r="G35" s="70" t="s">
        <v>175</v>
      </c>
      <c r="H35" s="70" t="s">
        <v>175</v>
      </c>
      <c r="I35" s="70" t="s">
        <v>175</v>
      </c>
      <c r="J35" s="70">
        <v>103.14278999999999</v>
      </c>
      <c r="K35" s="70" t="s">
        <v>175</v>
      </c>
      <c r="L35" s="70" t="s">
        <v>175</v>
      </c>
      <c r="M35" s="70" t="s">
        <v>175</v>
      </c>
      <c r="N35" s="70" t="s">
        <v>175</v>
      </c>
      <c r="O35" s="70" t="s">
        <v>175</v>
      </c>
      <c r="P35" s="70" t="s">
        <v>175</v>
      </c>
      <c r="Q35" s="70" t="s">
        <v>175</v>
      </c>
      <c r="R35" s="70" t="s">
        <v>175</v>
      </c>
      <c r="S35" s="70" t="s">
        <v>175</v>
      </c>
      <c r="T35" s="70" t="s">
        <v>175</v>
      </c>
      <c r="U35" s="70" t="s">
        <v>175</v>
      </c>
    </row>
    <row r="36" spans="1:21" ht="12.75" customHeight="1" x14ac:dyDescent="0.25">
      <c r="A36" s="62"/>
      <c r="B36" s="73" t="s">
        <v>205</v>
      </c>
      <c r="C36" s="69" t="s">
        <v>175</v>
      </c>
      <c r="D36" s="69" t="s">
        <v>175</v>
      </c>
      <c r="E36" s="69" t="s">
        <v>175</v>
      </c>
      <c r="F36" s="67" t="s">
        <v>175</v>
      </c>
      <c r="G36" s="69" t="s">
        <v>175</v>
      </c>
      <c r="H36" s="69" t="s">
        <v>175</v>
      </c>
      <c r="I36" s="67" t="s">
        <v>175</v>
      </c>
      <c r="J36" s="69" t="s">
        <v>175</v>
      </c>
      <c r="K36" s="69" t="s">
        <v>175</v>
      </c>
      <c r="L36" s="67" t="s">
        <v>175</v>
      </c>
      <c r="M36" s="69" t="s">
        <v>175</v>
      </c>
      <c r="N36" s="69" t="s">
        <v>175</v>
      </c>
      <c r="O36" s="69" t="s">
        <v>175</v>
      </c>
      <c r="P36" s="69" t="s">
        <v>175</v>
      </c>
      <c r="Q36" s="69" t="s">
        <v>175</v>
      </c>
      <c r="R36" s="69" t="s">
        <v>175</v>
      </c>
      <c r="S36" s="67" t="s">
        <v>175</v>
      </c>
      <c r="T36" s="69" t="s">
        <v>175</v>
      </c>
      <c r="U36" s="69" t="s">
        <v>175</v>
      </c>
    </row>
    <row r="37" spans="1:21" ht="12.75" customHeight="1" x14ac:dyDescent="0.25">
      <c r="A37" s="62"/>
      <c r="B37" s="73" t="s">
        <v>206</v>
      </c>
      <c r="C37" s="69" t="s">
        <v>175</v>
      </c>
      <c r="D37" s="69" t="s">
        <v>175</v>
      </c>
      <c r="E37" s="69" t="s">
        <v>175</v>
      </c>
      <c r="F37" s="69" t="s">
        <v>175</v>
      </c>
      <c r="G37" s="69" t="s">
        <v>175</v>
      </c>
      <c r="H37" s="69" t="s">
        <v>175</v>
      </c>
      <c r="I37" s="69" t="s">
        <v>175</v>
      </c>
      <c r="J37" s="69">
        <v>43.140500000000003</v>
      </c>
      <c r="K37" s="69" t="s">
        <v>175</v>
      </c>
      <c r="L37" s="69" t="s">
        <v>175</v>
      </c>
      <c r="M37" s="69" t="s">
        <v>175</v>
      </c>
      <c r="N37" s="69" t="s">
        <v>175</v>
      </c>
      <c r="O37" s="69">
        <v>63.518329999999999</v>
      </c>
      <c r="P37" s="69" t="s">
        <v>175</v>
      </c>
      <c r="Q37" s="69" t="s">
        <v>175</v>
      </c>
      <c r="R37" s="69" t="s">
        <v>175</v>
      </c>
      <c r="S37" s="67" t="s">
        <v>175</v>
      </c>
      <c r="T37" s="69" t="s">
        <v>175</v>
      </c>
      <c r="U37" s="69" t="s">
        <v>175</v>
      </c>
    </row>
    <row r="38" spans="1:21" ht="12.75" customHeight="1" x14ac:dyDescent="0.25">
      <c r="A38" s="62"/>
      <c r="B38" s="72" t="s">
        <v>0</v>
      </c>
      <c r="C38" s="68">
        <v>0.2918</v>
      </c>
      <c r="D38" s="68" t="s">
        <v>175</v>
      </c>
      <c r="E38" s="68" t="s">
        <v>175</v>
      </c>
      <c r="F38" s="68" t="s">
        <v>175</v>
      </c>
      <c r="G38" s="68" t="s">
        <v>175</v>
      </c>
      <c r="H38" s="68" t="s">
        <v>175</v>
      </c>
      <c r="I38" s="68" t="s">
        <v>175</v>
      </c>
      <c r="J38" s="68">
        <v>0.60894999999999999</v>
      </c>
      <c r="K38" s="68" t="s">
        <v>175</v>
      </c>
      <c r="L38" s="68" t="s">
        <v>175</v>
      </c>
      <c r="M38" s="68" t="s">
        <v>175</v>
      </c>
      <c r="N38" s="68" t="s">
        <v>175</v>
      </c>
      <c r="O38" s="68" t="s">
        <v>175</v>
      </c>
      <c r="P38" s="68" t="s">
        <v>175</v>
      </c>
      <c r="Q38" s="68" t="s">
        <v>175</v>
      </c>
      <c r="R38" s="68" t="s">
        <v>175</v>
      </c>
      <c r="S38" s="68" t="s">
        <v>175</v>
      </c>
      <c r="T38" s="68" t="s">
        <v>175</v>
      </c>
      <c r="U38" s="68" t="s">
        <v>175</v>
      </c>
    </row>
    <row r="39" spans="1:21" ht="12.75" customHeight="1" x14ac:dyDescent="0.25">
      <c r="A39" s="62"/>
      <c r="B39" s="72" t="s">
        <v>100</v>
      </c>
      <c r="C39" s="68">
        <v>216.29139000000001</v>
      </c>
      <c r="D39" s="68">
        <v>223.33553000000001</v>
      </c>
      <c r="E39" s="68" t="s">
        <v>175</v>
      </c>
      <c r="F39" s="68" t="s">
        <v>175</v>
      </c>
      <c r="G39" s="68">
        <v>241.95618999999999</v>
      </c>
      <c r="H39" s="68" t="s">
        <v>175</v>
      </c>
      <c r="I39" s="68" t="s">
        <v>175</v>
      </c>
      <c r="J39" s="68">
        <v>238.7029</v>
      </c>
      <c r="K39" s="68" t="s">
        <v>175</v>
      </c>
      <c r="L39" s="68" t="s">
        <v>175</v>
      </c>
      <c r="M39" s="68" t="s">
        <v>175</v>
      </c>
      <c r="N39" s="68" t="s">
        <v>175</v>
      </c>
      <c r="O39" s="68" t="s">
        <v>175</v>
      </c>
      <c r="P39" s="68" t="s">
        <v>175</v>
      </c>
      <c r="Q39" s="68" t="s">
        <v>175</v>
      </c>
      <c r="R39" s="68" t="s">
        <v>175</v>
      </c>
      <c r="S39" s="68" t="s">
        <v>175</v>
      </c>
      <c r="T39" s="68" t="s">
        <v>175</v>
      </c>
      <c r="U39" s="68" t="s">
        <v>175</v>
      </c>
    </row>
    <row r="40" spans="1:21" ht="12.75" customHeight="1" x14ac:dyDescent="0.25">
      <c r="A40" s="62"/>
      <c r="B40" s="72" t="s">
        <v>101</v>
      </c>
      <c r="C40" s="71">
        <v>24.192490000000003</v>
      </c>
      <c r="D40" s="71" t="s">
        <v>175</v>
      </c>
      <c r="E40" s="71" t="s">
        <v>175</v>
      </c>
      <c r="F40" s="71" t="s">
        <v>175</v>
      </c>
      <c r="G40" s="68" t="s">
        <v>175</v>
      </c>
      <c r="H40" s="68" t="s">
        <v>175</v>
      </c>
      <c r="I40" s="68" t="s">
        <v>175</v>
      </c>
      <c r="J40" s="68">
        <v>5.0692200000000005</v>
      </c>
      <c r="K40" s="68" t="s">
        <v>175</v>
      </c>
      <c r="L40" s="68" t="s">
        <v>175</v>
      </c>
      <c r="M40" s="68" t="s">
        <v>175</v>
      </c>
      <c r="N40" s="68" t="s">
        <v>175</v>
      </c>
      <c r="O40" s="71" t="s">
        <v>175</v>
      </c>
      <c r="P40" s="71">
        <v>6.5125699999999993</v>
      </c>
      <c r="Q40" s="71" t="s">
        <v>175</v>
      </c>
      <c r="R40" s="71" t="s">
        <v>175</v>
      </c>
      <c r="S40" s="71" t="s">
        <v>175</v>
      </c>
      <c r="T40" s="71">
        <v>6.6635900000000001</v>
      </c>
      <c r="U40" s="71" t="s">
        <v>175</v>
      </c>
    </row>
    <row r="41" spans="1:21" ht="12.75" customHeight="1" x14ac:dyDescent="0.25">
      <c r="A41" s="62"/>
      <c r="B41" s="72" t="s">
        <v>1</v>
      </c>
      <c r="C41" s="76">
        <v>545.49523999999997</v>
      </c>
      <c r="D41" s="71">
        <v>474.32971999999995</v>
      </c>
      <c r="E41" s="71">
        <v>455.24394999999998</v>
      </c>
      <c r="F41" s="68">
        <v>475.35990999999996</v>
      </c>
      <c r="G41" s="71">
        <v>468.35321000000005</v>
      </c>
      <c r="H41" s="71">
        <v>507.37779</v>
      </c>
      <c r="I41" s="71">
        <v>472.57678999999996</v>
      </c>
      <c r="J41" s="71">
        <v>513.02670000000001</v>
      </c>
      <c r="K41" s="71">
        <v>552.18624</v>
      </c>
      <c r="L41" s="71">
        <v>593.59190000000001</v>
      </c>
      <c r="M41" s="71">
        <v>724.42177000000004</v>
      </c>
      <c r="N41" s="71">
        <v>516.47267999999997</v>
      </c>
      <c r="O41" s="71">
        <v>548.42516000000001</v>
      </c>
      <c r="P41" s="71">
        <v>532.13956000000007</v>
      </c>
      <c r="Q41" s="71">
        <v>621.60420999999997</v>
      </c>
      <c r="R41" s="71">
        <v>537.52918</v>
      </c>
      <c r="S41" s="71">
        <v>557.95992000000001</v>
      </c>
      <c r="T41" s="71">
        <v>568.80164000000002</v>
      </c>
      <c r="U41" s="71">
        <v>480.89373000000001</v>
      </c>
    </row>
    <row r="42" spans="1:21" ht="12.75" customHeight="1" x14ac:dyDescent="0.25">
      <c r="A42" s="62"/>
      <c r="B42" s="72" t="s">
        <v>2</v>
      </c>
      <c r="C42" s="71">
        <v>68.209130000000002</v>
      </c>
      <c r="D42" s="71">
        <v>66.160289999999989</v>
      </c>
      <c r="E42" s="71">
        <v>68.25972999999999</v>
      </c>
      <c r="F42" s="68">
        <v>74.300640000000001</v>
      </c>
      <c r="G42" s="71">
        <v>65.083500000000001</v>
      </c>
      <c r="H42" s="71">
        <v>66.278120000000001</v>
      </c>
      <c r="I42" s="68">
        <v>61.675269999999998</v>
      </c>
      <c r="J42" s="71">
        <v>65.046000000000006</v>
      </c>
      <c r="K42" s="71">
        <v>67.113839999999996</v>
      </c>
      <c r="L42" s="71">
        <v>74.880219999999994</v>
      </c>
      <c r="M42" s="71">
        <v>90.901769999999999</v>
      </c>
      <c r="N42" s="71">
        <v>85.426690000000008</v>
      </c>
      <c r="O42" s="71">
        <v>84.955669999999998</v>
      </c>
      <c r="P42" s="71">
        <v>87.903300000000002</v>
      </c>
      <c r="Q42" s="71">
        <v>86.217009999999988</v>
      </c>
      <c r="R42" s="71">
        <v>87.02188000000001</v>
      </c>
      <c r="S42" s="68">
        <v>76.243580000000009</v>
      </c>
      <c r="T42" s="71">
        <v>80.915050000000008</v>
      </c>
      <c r="U42" s="71">
        <v>78.889870000000002</v>
      </c>
    </row>
    <row r="43" spans="1:21" ht="12.75" customHeight="1" x14ac:dyDescent="0.25">
      <c r="A43" s="62"/>
      <c r="B43" s="73" t="s">
        <v>41</v>
      </c>
      <c r="C43" s="69">
        <v>57.261769999999999</v>
      </c>
      <c r="D43" s="69">
        <v>42.090969999999999</v>
      </c>
      <c r="E43" s="69" t="s">
        <v>175</v>
      </c>
      <c r="F43" s="67" t="s">
        <v>175</v>
      </c>
      <c r="G43" s="69" t="s">
        <v>175</v>
      </c>
      <c r="H43" s="69" t="s">
        <v>175</v>
      </c>
      <c r="I43" s="69" t="s">
        <v>175</v>
      </c>
      <c r="J43" s="69" t="s">
        <v>175</v>
      </c>
      <c r="K43" s="69" t="s">
        <v>175</v>
      </c>
      <c r="L43" s="69" t="s">
        <v>175</v>
      </c>
      <c r="M43" s="69" t="s">
        <v>175</v>
      </c>
      <c r="N43" s="69" t="s">
        <v>175</v>
      </c>
      <c r="O43" s="69" t="s">
        <v>175</v>
      </c>
      <c r="P43" s="69" t="s">
        <v>175</v>
      </c>
      <c r="Q43" s="69" t="s">
        <v>175</v>
      </c>
      <c r="R43" s="69" t="s">
        <v>175</v>
      </c>
      <c r="S43" s="69" t="s">
        <v>175</v>
      </c>
      <c r="T43" s="69" t="s">
        <v>175</v>
      </c>
      <c r="U43" s="69" t="s">
        <v>175</v>
      </c>
    </row>
    <row r="44" spans="1:21" ht="12.75" customHeight="1" x14ac:dyDescent="0.25">
      <c r="A44" s="62"/>
      <c r="B44" s="73" t="s">
        <v>146</v>
      </c>
      <c r="C44" s="69">
        <v>-1.6637999999999999</v>
      </c>
      <c r="D44" s="69">
        <v>2.1971999999999996</v>
      </c>
      <c r="E44" s="69" t="s">
        <v>175</v>
      </c>
      <c r="F44" s="67" t="s">
        <v>175</v>
      </c>
      <c r="G44" s="69" t="s">
        <v>175</v>
      </c>
      <c r="H44" s="69" t="s">
        <v>175</v>
      </c>
      <c r="I44" s="69" t="s">
        <v>175</v>
      </c>
      <c r="J44" s="69" t="s">
        <v>175</v>
      </c>
      <c r="K44" s="69" t="s">
        <v>175</v>
      </c>
      <c r="L44" s="69" t="s">
        <v>175</v>
      </c>
      <c r="M44" s="69" t="s">
        <v>175</v>
      </c>
      <c r="N44" s="69" t="s">
        <v>175</v>
      </c>
      <c r="O44" s="69" t="s">
        <v>175</v>
      </c>
      <c r="P44" s="69" t="s">
        <v>175</v>
      </c>
      <c r="Q44" s="69" t="s">
        <v>175</v>
      </c>
      <c r="R44" s="69" t="s">
        <v>175</v>
      </c>
      <c r="S44" s="69" t="s">
        <v>175</v>
      </c>
      <c r="T44" s="69" t="s">
        <v>175</v>
      </c>
      <c r="U44" s="69" t="s">
        <v>175</v>
      </c>
    </row>
    <row r="45" spans="1:21" ht="12.75" customHeight="1" x14ac:dyDescent="0.25">
      <c r="A45" s="62"/>
      <c r="B45" s="73" t="s">
        <v>102</v>
      </c>
      <c r="C45" s="70" t="s">
        <v>175</v>
      </c>
      <c r="D45" s="70">
        <v>19.598959999999998</v>
      </c>
      <c r="E45" s="70" t="s">
        <v>175</v>
      </c>
      <c r="F45" s="70" t="s">
        <v>175</v>
      </c>
      <c r="G45" s="70" t="s">
        <v>175</v>
      </c>
      <c r="H45" s="70" t="s">
        <v>175</v>
      </c>
      <c r="I45" s="70" t="s">
        <v>175</v>
      </c>
      <c r="J45" s="70">
        <v>22.372799999999998</v>
      </c>
      <c r="K45" s="70" t="s">
        <v>175</v>
      </c>
      <c r="L45" s="70" t="s">
        <v>175</v>
      </c>
      <c r="M45" s="70" t="s">
        <v>175</v>
      </c>
      <c r="N45" s="70" t="s">
        <v>175</v>
      </c>
      <c r="O45" s="70" t="s">
        <v>175</v>
      </c>
      <c r="P45" s="70" t="s">
        <v>175</v>
      </c>
      <c r="Q45" s="70" t="s">
        <v>175</v>
      </c>
      <c r="R45" s="70" t="s">
        <v>175</v>
      </c>
      <c r="S45" s="70" t="s">
        <v>175</v>
      </c>
      <c r="T45" s="70" t="s">
        <v>175</v>
      </c>
      <c r="U45" s="70" t="s">
        <v>175</v>
      </c>
    </row>
    <row r="46" spans="1:21" ht="12.75" customHeight="1" x14ac:dyDescent="0.25">
      <c r="A46" s="62"/>
      <c r="B46" s="73" t="s">
        <v>147</v>
      </c>
      <c r="C46" s="69" t="s">
        <v>175</v>
      </c>
      <c r="D46" s="69">
        <v>53.764120000000005</v>
      </c>
      <c r="E46" s="69" t="s">
        <v>175</v>
      </c>
      <c r="F46" s="67" t="s">
        <v>175</v>
      </c>
      <c r="G46" s="69" t="s">
        <v>175</v>
      </c>
      <c r="H46" s="69" t="s">
        <v>175</v>
      </c>
      <c r="I46" s="67" t="s">
        <v>175</v>
      </c>
      <c r="J46" s="69" t="s">
        <v>175</v>
      </c>
      <c r="K46" s="69">
        <v>113.32582000000001</v>
      </c>
      <c r="L46" s="67" t="s">
        <v>175</v>
      </c>
      <c r="M46" s="69" t="s">
        <v>175</v>
      </c>
      <c r="N46" s="69" t="s">
        <v>175</v>
      </c>
      <c r="O46" s="69">
        <v>117.64775999999999</v>
      </c>
      <c r="P46" s="69" t="s">
        <v>175</v>
      </c>
      <c r="Q46" s="69" t="s">
        <v>175</v>
      </c>
      <c r="R46" s="69" t="s">
        <v>175</v>
      </c>
      <c r="S46" s="67" t="s">
        <v>175</v>
      </c>
      <c r="T46" s="69" t="s">
        <v>175</v>
      </c>
      <c r="U46" s="69" t="s">
        <v>175</v>
      </c>
    </row>
    <row r="47" spans="1:21" ht="12.75" customHeight="1" x14ac:dyDescent="0.25">
      <c r="A47" s="62"/>
      <c r="B47" s="73" t="s">
        <v>42</v>
      </c>
      <c r="C47" s="69">
        <v>3.26539</v>
      </c>
      <c r="D47" s="69">
        <v>3.7395</v>
      </c>
      <c r="E47" s="69" t="s">
        <v>175</v>
      </c>
      <c r="F47" s="69" t="s">
        <v>175</v>
      </c>
      <c r="G47" s="69">
        <v>4.0454400000000001</v>
      </c>
      <c r="H47" s="69" t="s">
        <v>175</v>
      </c>
      <c r="I47" s="69" t="s">
        <v>175</v>
      </c>
      <c r="J47" s="69" t="s">
        <v>175</v>
      </c>
      <c r="K47" s="69" t="s">
        <v>175</v>
      </c>
      <c r="L47" s="69" t="s">
        <v>175</v>
      </c>
      <c r="M47" s="69" t="s">
        <v>175</v>
      </c>
      <c r="N47" s="69" t="s">
        <v>175</v>
      </c>
      <c r="O47" s="69" t="s">
        <v>175</v>
      </c>
      <c r="P47" s="69" t="s">
        <v>175</v>
      </c>
      <c r="Q47" s="69" t="s">
        <v>175</v>
      </c>
      <c r="R47" s="69" t="s">
        <v>175</v>
      </c>
      <c r="S47" s="67" t="s">
        <v>175</v>
      </c>
      <c r="T47" s="69" t="s">
        <v>175</v>
      </c>
      <c r="U47" s="69" t="s">
        <v>175</v>
      </c>
    </row>
    <row r="48" spans="1:21" ht="12.75" customHeight="1" x14ac:dyDescent="0.25">
      <c r="A48" s="62"/>
      <c r="B48" s="75" t="s">
        <v>43</v>
      </c>
      <c r="C48" s="68">
        <v>110.57678999999999</v>
      </c>
      <c r="D48" s="68">
        <v>59.995830000000005</v>
      </c>
      <c r="E48" s="68">
        <v>51.617930000000001</v>
      </c>
      <c r="F48" s="68">
        <v>55.619510000000005</v>
      </c>
      <c r="G48" s="68">
        <v>60.302239999999998</v>
      </c>
      <c r="H48" s="77">
        <v>60.485430000000001</v>
      </c>
      <c r="I48" s="68">
        <v>50.10763</v>
      </c>
      <c r="J48" s="68">
        <v>48.262320000000003</v>
      </c>
      <c r="K48" s="68">
        <v>48.265410000000003</v>
      </c>
      <c r="L48" s="68">
        <v>51.155769999999997</v>
      </c>
      <c r="M48" s="68">
        <v>56.284970000000001</v>
      </c>
      <c r="N48" s="68">
        <v>60.007309999999997</v>
      </c>
      <c r="O48" s="68">
        <v>57.963740000000001</v>
      </c>
      <c r="P48" s="68">
        <v>59.623419999999996</v>
      </c>
      <c r="Q48" s="68">
        <v>59.752180000000003</v>
      </c>
      <c r="R48" s="68">
        <v>63.460650000000001</v>
      </c>
      <c r="S48" s="68">
        <v>57.931609999999999</v>
      </c>
      <c r="T48" s="68">
        <v>59.246720000000003</v>
      </c>
      <c r="U48" s="68">
        <v>58.265970000000003</v>
      </c>
    </row>
    <row r="49" spans="1:21" ht="12.75" customHeight="1" x14ac:dyDescent="0.25">
      <c r="A49" s="62"/>
      <c r="B49" s="75" t="s">
        <v>3</v>
      </c>
      <c r="C49" s="68">
        <v>142.11773000000002</v>
      </c>
      <c r="D49" s="68">
        <v>147.66087999999999</v>
      </c>
      <c r="E49" s="68">
        <v>149.67036999999999</v>
      </c>
      <c r="F49" s="68">
        <v>154.11002999999999</v>
      </c>
      <c r="G49" s="77">
        <v>144.95364000000001</v>
      </c>
      <c r="H49" s="68">
        <v>150.56056000000001</v>
      </c>
      <c r="I49" s="68">
        <v>144.31109000000001</v>
      </c>
      <c r="J49" s="68">
        <v>145.26439999999999</v>
      </c>
      <c r="K49" s="68">
        <v>144.40100000000001</v>
      </c>
      <c r="L49" s="68">
        <v>143.43835000000001</v>
      </c>
      <c r="M49" s="68">
        <v>143.99064000000001</v>
      </c>
      <c r="N49" s="68">
        <v>145.18764000000002</v>
      </c>
      <c r="O49" s="68">
        <v>140.88853</v>
      </c>
      <c r="P49" s="68">
        <v>137.18782000000002</v>
      </c>
      <c r="Q49" s="68">
        <v>132.28417999999999</v>
      </c>
      <c r="R49" s="68">
        <v>134.65717000000001</v>
      </c>
      <c r="S49" s="68">
        <v>121.96447999999999</v>
      </c>
      <c r="T49" s="68">
        <v>129.34497999999999</v>
      </c>
      <c r="U49" s="68">
        <v>118.97792999999999</v>
      </c>
    </row>
    <row r="50" spans="1:21" ht="12.75" customHeight="1" x14ac:dyDescent="0.25">
      <c r="A50" s="62"/>
      <c r="B50" s="75" t="s">
        <v>44</v>
      </c>
      <c r="C50" s="71" t="s">
        <v>175</v>
      </c>
      <c r="D50" s="71">
        <v>2.3103200000000004</v>
      </c>
      <c r="E50" s="71" t="s">
        <v>175</v>
      </c>
      <c r="F50" s="71" t="s">
        <v>175</v>
      </c>
      <c r="G50" s="68" t="s">
        <v>175</v>
      </c>
      <c r="H50" s="68" t="s">
        <v>175</v>
      </c>
      <c r="I50" s="68" t="s">
        <v>175</v>
      </c>
      <c r="J50" s="68" t="s">
        <v>175</v>
      </c>
      <c r="K50" s="68" t="s">
        <v>175</v>
      </c>
      <c r="L50" s="68" t="s">
        <v>175</v>
      </c>
      <c r="M50" s="68" t="s">
        <v>175</v>
      </c>
      <c r="N50" s="68" t="s">
        <v>175</v>
      </c>
      <c r="O50" s="71" t="s">
        <v>175</v>
      </c>
      <c r="P50" s="71" t="s">
        <v>175</v>
      </c>
      <c r="Q50" s="71" t="s">
        <v>175</v>
      </c>
      <c r="R50" s="71" t="s">
        <v>175</v>
      </c>
      <c r="S50" s="71" t="s">
        <v>175</v>
      </c>
      <c r="T50" s="71" t="s">
        <v>175</v>
      </c>
      <c r="U50" s="71" t="s">
        <v>175</v>
      </c>
    </row>
    <row r="51" spans="1:21" ht="12.75" customHeight="1" x14ac:dyDescent="0.25">
      <c r="A51" s="62"/>
      <c r="B51" s="75" t="s">
        <v>45</v>
      </c>
      <c r="C51" s="71" t="s">
        <v>175</v>
      </c>
      <c r="D51" s="71" t="s">
        <v>175</v>
      </c>
      <c r="E51" s="71">
        <v>-8.1757799999999996</v>
      </c>
      <c r="F51" s="68" t="s">
        <v>175</v>
      </c>
      <c r="G51" s="77" t="s">
        <v>175</v>
      </c>
      <c r="H51" s="71" t="s">
        <v>175</v>
      </c>
      <c r="I51" s="71" t="s">
        <v>175</v>
      </c>
      <c r="J51" s="71">
        <v>-5.0821099999999992</v>
      </c>
      <c r="K51" s="71" t="s">
        <v>175</v>
      </c>
      <c r="L51" s="71" t="s">
        <v>175</v>
      </c>
      <c r="M51" s="71" t="s">
        <v>175</v>
      </c>
      <c r="N51" s="71" t="s">
        <v>175</v>
      </c>
      <c r="O51" s="71" t="s">
        <v>175</v>
      </c>
      <c r="P51" s="71" t="s">
        <v>175</v>
      </c>
      <c r="Q51" s="71" t="s">
        <v>175</v>
      </c>
      <c r="R51" s="71" t="s">
        <v>175</v>
      </c>
      <c r="S51" s="71" t="s">
        <v>175</v>
      </c>
      <c r="T51" s="71" t="s">
        <v>175</v>
      </c>
      <c r="U51" s="71" t="s">
        <v>175</v>
      </c>
    </row>
    <row r="52" spans="1:21" ht="12.75" customHeight="1" x14ac:dyDescent="0.25">
      <c r="A52" s="62"/>
      <c r="B52" s="75" t="s">
        <v>46</v>
      </c>
      <c r="C52" s="71" t="s">
        <v>175</v>
      </c>
      <c r="D52" s="71">
        <v>-2.2569299999999997</v>
      </c>
      <c r="E52" s="71" t="s">
        <v>175</v>
      </c>
      <c r="F52" s="68" t="s">
        <v>175</v>
      </c>
      <c r="G52" s="71" t="s">
        <v>175</v>
      </c>
      <c r="H52" s="71" t="s">
        <v>175</v>
      </c>
      <c r="I52" s="68" t="s">
        <v>175</v>
      </c>
      <c r="J52" s="71">
        <v>-4.7537299999999991</v>
      </c>
      <c r="K52" s="71" t="s">
        <v>175</v>
      </c>
      <c r="L52" s="71" t="s">
        <v>175</v>
      </c>
      <c r="M52" s="71" t="s">
        <v>175</v>
      </c>
      <c r="N52" s="71" t="s">
        <v>175</v>
      </c>
      <c r="O52" s="71" t="s">
        <v>175</v>
      </c>
      <c r="P52" s="71" t="s">
        <v>175</v>
      </c>
      <c r="Q52" s="71" t="s">
        <v>175</v>
      </c>
      <c r="R52" s="71" t="s">
        <v>175</v>
      </c>
      <c r="S52" s="68" t="s">
        <v>175</v>
      </c>
      <c r="T52" s="71" t="s">
        <v>175</v>
      </c>
      <c r="U52" s="71" t="s">
        <v>175</v>
      </c>
    </row>
    <row r="53" spans="1:21" ht="12.75" customHeight="1" x14ac:dyDescent="0.25">
      <c r="A53" s="62"/>
      <c r="B53" s="73" t="s">
        <v>210</v>
      </c>
      <c r="C53" s="69">
        <v>38.585940000000001</v>
      </c>
      <c r="D53" s="69">
        <v>47.538330000000002</v>
      </c>
      <c r="E53" s="69" t="s">
        <v>175</v>
      </c>
      <c r="F53" s="67" t="s">
        <v>175</v>
      </c>
      <c r="G53" s="69" t="s">
        <v>175</v>
      </c>
      <c r="H53" s="69">
        <v>75.614190000000008</v>
      </c>
      <c r="I53" s="69" t="s">
        <v>175</v>
      </c>
      <c r="J53" s="69">
        <v>71.447210000000013</v>
      </c>
      <c r="K53" s="69" t="s">
        <v>175</v>
      </c>
      <c r="L53" s="69">
        <v>68.376649999999998</v>
      </c>
      <c r="M53" s="69" t="s">
        <v>175</v>
      </c>
      <c r="N53" s="69">
        <v>91.712410000000006</v>
      </c>
      <c r="O53" s="69" t="s">
        <v>175</v>
      </c>
      <c r="P53" s="69" t="s">
        <v>175</v>
      </c>
      <c r="Q53" s="69" t="s">
        <v>175</v>
      </c>
      <c r="R53" s="69" t="s">
        <v>175</v>
      </c>
      <c r="S53" s="69" t="s">
        <v>175</v>
      </c>
      <c r="T53" s="69" t="s">
        <v>175</v>
      </c>
      <c r="U53" s="69" t="s">
        <v>175</v>
      </c>
    </row>
    <row r="54" spans="1:21" ht="12.75" customHeight="1" x14ac:dyDescent="0.25">
      <c r="A54" s="62"/>
      <c r="B54" s="73" t="s">
        <v>211</v>
      </c>
      <c r="C54" s="69">
        <v>26.619959999999999</v>
      </c>
      <c r="D54" s="69">
        <v>-5.6072499999999996</v>
      </c>
      <c r="E54" s="69">
        <v>-5.7824900000000001</v>
      </c>
      <c r="F54" s="67">
        <v>-1.9774400000000001</v>
      </c>
      <c r="G54" s="69">
        <v>1.7605500000000001</v>
      </c>
      <c r="H54" s="69">
        <v>5.9175399999999998</v>
      </c>
      <c r="I54" s="69">
        <v>7.3014999999999999</v>
      </c>
      <c r="J54" s="69">
        <v>7.9474799999999997</v>
      </c>
      <c r="K54" s="69">
        <v>8.9064599999999992</v>
      </c>
      <c r="L54" s="69" t="s">
        <v>175</v>
      </c>
      <c r="M54" s="69" t="s">
        <v>175</v>
      </c>
      <c r="N54" s="69" t="s">
        <v>175</v>
      </c>
      <c r="O54" s="69" t="s">
        <v>175</v>
      </c>
      <c r="P54" s="69" t="s">
        <v>175</v>
      </c>
      <c r="Q54" s="69" t="s">
        <v>175</v>
      </c>
      <c r="R54" s="69" t="s">
        <v>175</v>
      </c>
      <c r="S54" s="69" t="s">
        <v>175</v>
      </c>
      <c r="T54" s="69" t="s">
        <v>175</v>
      </c>
      <c r="U54" s="69" t="s">
        <v>175</v>
      </c>
    </row>
    <row r="55" spans="1:21" ht="12.75" customHeight="1" x14ac:dyDescent="0.25">
      <c r="A55" s="62"/>
      <c r="B55" s="73" t="s">
        <v>148</v>
      </c>
      <c r="C55" s="70" t="s">
        <v>175</v>
      </c>
      <c r="D55" s="70">
        <v>-29.441860000000002</v>
      </c>
      <c r="E55" s="70" t="s">
        <v>175</v>
      </c>
      <c r="F55" s="70" t="s">
        <v>175</v>
      </c>
      <c r="G55" s="70" t="s">
        <v>175</v>
      </c>
      <c r="H55" s="70" t="s">
        <v>175</v>
      </c>
      <c r="I55" s="70" t="s">
        <v>175</v>
      </c>
      <c r="J55" s="70">
        <v>-36.801430000000003</v>
      </c>
      <c r="K55" s="78" t="s">
        <v>175</v>
      </c>
      <c r="L55" s="70" t="s">
        <v>175</v>
      </c>
      <c r="M55" s="70" t="s">
        <v>175</v>
      </c>
      <c r="N55" s="70" t="s">
        <v>175</v>
      </c>
      <c r="O55" s="70" t="s">
        <v>175</v>
      </c>
      <c r="P55" s="70" t="s">
        <v>175</v>
      </c>
      <c r="Q55" s="70" t="s">
        <v>175</v>
      </c>
      <c r="R55" s="70" t="s">
        <v>175</v>
      </c>
      <c r="S55" s="70" t="s">
        <v>175</v>
      </c>
      <c r="T55" s="70" t="s">
        <v>175</v>
      </c>
      <c r="U55" s="70" t="s">
        <v>175</v>
      </c>
    </row>
    <row r="56" spans="1:21" ht="12.75" customHeight="1" x14ac:dyDescent="0.25">
      <c r="A56" s="62"/>
      <c r="B56" s="73" t="s">
        <v>103</v>
      </c>
      <c r="C56" s="69">
        <v>1389.1377199999999</v>
      </c>
      <c r="D56" s="69">
        <v>1519.8209999999999</v>
      </c>
      <c r="E56" s="69">
        <v>2603.0735800000002</v>
      </c>
      <c r="F56" s="67">
        <v>1991.46532</v>
      </c>
      <c r="G56" s="78">
        <v>1737.85141</v>
      </c>
      <c r="H56" s="69">
        <v>1990.0956200000001</v>
      </c>
      <c r="I56" s="67">
        <v>2004.4460300000001</v>
      </c>
      <c r="J56" s="69">
        <v>2087.6638700000003</v>
      </c>
      <c r="K56" s="69">
        <v>2103.2533399999998</v>
      </c>
      <c r="L56" s="67">
        <v>2295.70235</v>
      </c>
      <c r="M56" s="69">
        <v>2518.85887</v>
      </c>
      <c r="N56" s="69">
        <v>2673.5050000000001</v>
      </c>
      <c r="O56" s="69">
        <v>2191.8588799999998</v>
      </c>
      <c r="P56" s="69" t="s">
        <v>175</v>
      </c>
      <c r="Q56" s="69" t="s">
        <v>175</v>
      </c>
      <c r="R56" s="69" t="s">
        <v>175</v>
      </c>
      <c r="S56" s="67" t="s">
        <v>175</v>
      </c>
      <c r="T56" s="69" t="s">
        <v>175</v>
      </c>
      <c r="U56" s="69" t="s">
        <v>175</v>
      </c>
    </row>
    <row r="57" spans="1:21" ht="12.75" customHeight="1" x14ac:dyDescent="0.25">
      <c r="A57" s="62"/>
      <c r="B57" s="73" t="s">
        <v>213</v>
      </c>
      <c r="C57" s="69" t="s">
        <v>175</v>
      </c>
      <c r="D57" s="69" t="s">
        <v>175</v>
      </c>
      <c r="E57" s="69" t="s">
        <v>175</v>
      </c>
      <c r="F57" s="69" t="s">
        <v>175</v>
      </c>
      <c r="G57" s="69" t="s">
        <v>175</v>
      </c>
      <c r="H57" s="69" t="s">
        <v>175</v>
      </c>
      <c r="I57" s="69" t="s">
        <v>175</v>
      </c>
      <c r="J57" s="69" t="s">
        <v>175</v>
      </c>
      <c r="K57" s="69" t="s">
        <v>175</v>
      </c>
      <c r="L57" s="69" t="s">
        <v>175</v>
      </c>
      <c r="M57" s="69" t="s">
        <v>175</v>
      </c>
      <c r="N57" s="69" t="s">
        <v>175</v>
      </c>
      <c r="O57" s="69" t="s">
        <v>175</v>
      </c>
      <c r="P57" s="69" t="s">
        <v>175</v>
      </c>
      <c r="Q57" s="69" t="s">
        <v>175</v>
      </c>
      <c r="R57" s="69" t="s">
        <v>175</v>
      </c>
      <c r="S57" s="67" t="s">
        <v>175</v>
      </c>
      <c r="T57" s="69" t="s">
        <v>175</v>
      </c>
      <c r="U57" s="69" t="s">
        <v>175</v>
      </c>
    </row>
    <row r="58" spans="1:21" ht="12.75" customHeight="1" x14ac:dyDescent="0.25">
      <c r="A58" s="62"/>
      <c r="B58" s="72" t="s">
        <v>48</v>
      </c>
      <c r="C58" s="68">
        <v>96.31626</v>
      </c>
      <c r="D58" s="68">
        <v>63.150690000000004</v>
      </c>
      <c r="E58" s="68">
        <v>63.427419999999998</v>
      </c>
      <c r="F58" s="68">
        <v>65.75273</v>
      </c>
      <c r="G58" s="68">
        <v>62.146010000000004</v>
      </c>
      <c r="H58" s="68">
        <v>57.286629999999995</v>
      </c>
      <c r="I58" s="68">
        <v>50.48865</v>
      </c>
      <c r="J58" s="68">
        <v>51.329720000000002</v>
      </c>
      <c r="K58" s="68">
        <v>54.565370000000001</v>
      </c>
      <c r="L58" s="68">
        <v>51.131740000000001</v>
      </c>
      <c r="M58" s="68">
        <v>55.837400000000002</v>
      </c>
      <c r="N58" s="68">
        <v>54.855230000000006</v>
      </c>
      <c r="O58" s="68">
        <v>55.076480000000004</v>
      </c>
      <c r="P58" s="68">
        <v>56.356960000000001</v>
      </c>
      <c r="Q58" s="68">
        <v>61.637910000000005</v>
      </c>
      <c r="R58" s="68">
        <v>58.88496</v>
      </c>
      <c r="S58" s="68">
        <v>49.453389999999999</v>
      </c>
      <c r="T58" s="68">
        <v>52.198070000000001</v>
      </c>
      <c r="U58" s="68">
        <v>57.813449999999996</v>
      </c>
    </row>
    <row r="59" spans="1:21" ht="12.75" customHeight="1" x14ac:dyDescent="0.25">
      <c r="A59" s="62"/>
      <c r="B59" s="72" t="s">
        <v>104</v>
      </c>
      <c r="C59" s="68" t="s">
        <v>175</v>
      </c>
      <c r="D59" s="68">
        <v>4.5795399999999997</v>
      </c>
      <c r="E59" s="68" t="s">
        <v>175</v>
      </c>
      <c r="F59" s="68" t="s">
        <v>175</v>
      </c>
      <c r="G59" s="68" t="s">
        <v>175</v>
      </c>
      <c r="H59" s="68" t="s">
        <v>175</v>
      </c>
      <c r="I59" s="68" t="s">
        <v>175</v>
      </c>
      <c r="J59" s="68" t="s">
        <v>175</v>
      </c>
      <c r="K59" s="68" t="s">
        <v>175</v>
      </c>
      <c r="L59" s="68" t="s">
        <v>175</v>
      </c>
      <c r="M59" s="68" t="s">
        <v>175</v>
      </c>
      <c r="N59" s="68" t="s">
        <v>175</v>
      </c>
      <c r="O59" s="68" t="s">
        <v>175</v>
      </c>
      <c r="P59" s="68" t="s">
        <v>175</v>
      </c>
      <c r="Q59" s="68" t="s">
        <v>175</v>
      </c>
      <c r="R59" s="68" t="s">
        <v>175</v>
      </c>
      <c r="S59" s="68" t="s">
        <v>175</v>
      </c>
      <c r="T59" s="68" t="s">
        <v>175</v>
      </c>
      <c r="U59" s="68" t="s">
        <v>175</v>
      </c>
    </row>
    <row r="60" spans="1:21" ht="12.75" customHeight="1" x14ac:dyDescent="0.25">
      <c r="A60" s="62"/>
      <c r="B60" s="72" t="s">
        <v>105</v>
      </c>
      <c r="C60" s="71" t="s">
        <v>175</v>
      </c>
      <c r="D60" s="71" t="s">
        <v>175</v>
      </c>
      <c r="E60" s="71" t="s">
        <v>175</v>
      </c>
      <c r="F60" s="71" t="s">
        <v>175</v>
      </c>
      <c r="G60" s="77" t="s">
        <v>175</v>
      </c>
      <c r="H60" s="68">
        <v>-1.00298</v>
      </c>
      <c r="I60" s="68" t="s">
        <v>175</v>
      </c>
      <c r="J60" s="68" t="s">
        <v>175</v>
      </c>
      <c r="K60" s="68" t="s">
        <v>175</v>
      </c>
      <c r="L60" s="68" t="s">
        <v>175</v>
      </c>
      <c r="M60" s="68" t="s">
        <v>175</v>
      </c>
      <c r="N60" s="68" t="s">
        <v>175</v>
      </c>
      <c r="O60" s="71">
        <v>11.128</v>
      </c>
      <c r="P60" s="71" t="s">
        <v>175</v>
      </c>
      <c r="Q60" s="71" t="s">
        <v>175</v>
      </c>
      <c r="R60" s="71" t="s">
        <v>175</v>
      </c>
      <c r="S60" s="71" t="s">
        <v>175</v>
      </c>
      <c r="T60" s="71" t="s">
        <v>175</v>
      </c>
      <c r="U60" s="71" t="s">
        <v>175</v>
      </c>
    </row>
    <row r="61" spans="1:21" ht="12.75" customHeight="1" x14ac:dyDescent="0.25">
      <c r="A61" s="62"/>
      <c r="B61" s="72" t="s">
        <v>212</v>
      </c>
      <c r="C61" s="71" t="s">
        <v>175</v>
      </c>
      <c r="D61" s="71" t="s">
        <v>175</v>
      </c>
      <c r="E61" s="71">
        <v>0.22256999999999999</v>
      </c>
      <c r="F61" s="77" t="s">
        <v>175</v>
      </c>
      <c r="G61" s="71" t="s">
        <v>175</v>
      </c>
      <c r="H61" s="71" t="s">
        <v>175</v>
      </c>
      <c r="I61" s="71" t="s">
        <v>175</v>
      </c>
      <c r="J61" s="71">
        <v>0.46949999999999997</v>
      </c>
      <c r="K61" s="71" t="s">
        <v>175</v>
      </c>
      <c r="L61" s="71" t="s">
        <v>175</v>
      </c>
      <c r="M61" s="71" t="s">
        <v>175</v>
      </c>
      <c r="N61" s="71" t="s">
        <v>175</v>
      </c>
      <c r="O61" s="71" t="s">
        <v>175</v>
      </c>
      <c r="P61" s="71" t="s">
        <v>175</v>
      </c>
      <c r="Q61" s="71" t="s">
        <v>175</v>
      </c>
      <c r="R61" s="71" t="s">
        <v>175</v>
      </c>
      <c r="S61" s="71" t="s">
        <v>175</v>
      </c>
      <c r="T61" s="71" t="s">
        <v>175</v>
      </c>
      <c r="U61" s="71" t="s">
        <v>175</v>
      </c>
    </row>
    <row r="62" spans="1:21" ht="12.75" customHeight="1" x14ac:dyDescent="0.25">
      <c r="A62" s="62"/>
      <c r="B62" s="72" t="s">
        <v>49</v>
      </c>
      <c r="C62" s="71" t="s">
        <v>175</v>
      </c>
      <c r="D62" s="71">
        <v>-5.1451000000000002</v>
      </c>
      <c r="E62" s="71" t="s">
        <v>175</v>
      </c>
      <c r="F62" s="68" t="s">
        <v>175</v>
      </c>
      <c r="G62" s="71" t="s">
        <v>175</v>
      </c>
      <c r="H62" s="71" t="s">
        <v>175</v>
      </c>
      <c r="I62" s="68" t="s">
        <v>175</v>
      </c>
      <c r="J62" s="71" t="s">
        <v>175</v>
      </c>
      <c r="K62" s="71" t="s">
        <v>175</v>
      </c>
      <c r="L62" s="71" t="s">
        <v>175</v>
      </c>
      <c r="M62" s="71" t="s">
        <v>175</v>
      </c>
      <c r="N62" s="71" t="s">
        <v>175</v>
      </c>
      <c r="O62" s="71" t="s">
        <v>175</v>
      </c>
      <c r="P62" s="71" t="s">
        <v>175</v>
      </c>
      <c r="Q62" s="71" t="s">
        <v>175</v>
      </c>
      <c r="R62" s="71" t="s">
        <v>175</v>
      </c>
      <c r="S62" s="68" t="s">
        <v>175</v>
      </c>
      <c r="T62" s="71" t="s">
        <v>175</v>
      </c>
      <c r="U62" s="71" t="s">
        <v>175</v>
      </c>
    </row>
    <row r="63" spans="1:21" ht="12.75" customHeight="1" x14ac:dyDescent="0.25">
      <c r="A63" s="62"/>
      <c r="B63" s="73" t="s">
        <v>50</v>
      </c>
      <c r="C63" s="69" t="s">
        <v>175</v>
      </c>
      <c r="D63" s="69">
        <v>187.91139000000001</v>
      </c>
      <c r="E63" s="69" t="s">
        <v>175</v>
      </c>
      <c r="F63" s="69" t="s">
        <v>175</v>
      </c>
      <c r="G63" s="69" t="s">
        <v>175</v>
      </c>
      <c r="H63" s="69" t="s">
        <v>175</v>
      </c>
      <c r="I63" s="69" t="s">
        <v>175</v>
      </c>
      <c r="J63" s="69" t="s">
        <v>175</v>
      </c>
      <c r="K63" s="69" t="s">
        <v>175</v>
      </c>
      <c r="L63" s="69" t="s">
        <v>175</v>
      </c>
      <c r="M63" s="69" t="s">
        <v>175</v>
      </c>
      <c r="N63" s="69" t="s">
        <v>175</v>
      </c>
      <c r="O63" s="69" t="s">
        <v>175</v>
      </c>
      <c r="P63" s="69" t="s">
        <v>175</v>
      </c>
      <c r="Q63" s="69" t="s">
        <v>175</v>
      </c>
      <c r="R63" s="69" t="s">
        <v>175</v>
      </c>
      <c r="S63" s="69" t="s">
        <v>175</v>
      </c>
      <c r="T63" s="69" t="s">
        <v>175</v>
      </c>
      <c r="U63" s="69" t="s">
        <v>175</v>
      </c>
    </row>
    <row r="64" spans="1:21" ht="12.75" customHeight="1" x14ac:dyDescent="0.25">
      <c r="A64" s="62"/>
      <c r="B64" s="73" t="s">
        <v>149</v>
      </c>
      <c r="C64" s="69">
        <v>519.88813000000005</v>
      </c>
      <c r="D64" s="69">
        <v>594.94653000000005</v>
      </c>
      <c r="E64" s="69">
        <v>835.84951999999998</v>
      </c>
      <c r="F64" s="69">
        <v>630.97017000000005</v>
      </c>
      <c r="G64" s="69">
        <v>607.51288</v>
      </c>
      <c r="H64" s="69">
        <v>816.78665000000001</v>
      </c>
      <c r="I64" s="69">
        <v>705.70918999999992</v>
      </c>
      <c r="J64" s="69">
        <v>669.85043999999994</v>
      </c>
      <c r="K64" s="69">
        <v>670.32893999999999</v>
      </c>
      <c r="L64" s="69">
        <v>843.70981999999992</v>
      </c>
      <c r="M64" s="69">
        <v>799.20851000000005</v>
      </c>
      <c r="N64" s="69">
        <v>875.31844999999998</v>
      </c>
      <c r="O64" s="69">
        <v>789.24139000000002</v>
      </c>
      <c r="P64" s="69">
        <v>806.6155500000001</v>
      </c>
      <c r="Q64" s="69">
        <v>807.88419999999996</v>
      </c>
      <c r="R64" s="69">
        <v>713.86886000000004</v>
      </c>
      <c r="S64" s="69">
        <v>661.83600000000001</v>
      </c>
      <c r="T64" s="69">
        <v>775.04516000000001</v>
      </c>
      <c r="U64" s="69">
        <v>778.02155000000005</v>
      </c>
    </row>
    <row r="65" spans="1:21" ht="12.75" customHeight="1" x14ac:dyDescent="0.25">
      <c r="A65" s="62"/>
      <c r="B65" s="73" t="s">
        <v>107</v>
      </c>
      <c r="C65" s="70" t="s">
        <v>175</v>
      </c>
      <c r="D65" s="70">
        <v>-101.578</v>
      </c>
      <c r="E65" s="70" t="s">
        <v>175</v>
      </c>
      <c r="F65" s="70" t="s">
        <v>175</v>
      </c>
      <c r="G65" s="78" t="s">
        <v>175</v>
      </c>
      <c r="H65" s="70" t="s">
        <v>175</v>
      </c>
      <c r="I65" s="70" t="s">
        <v>175</v>
      </c>
      <c r="J65" s="70" t="s">
        <v>175</v>
      </c>
      <c r="K65" s="70" t="s">
        <v>175</v>
      </c>
      <c r="L65" s="70" t="s">
        <v>175</v>
      </c>
      <c r="M65" s="70" t="s">
        <v>175</v>
      </c>
      <c r="N65" s="70" t="s">
        <v>175</v>
      </c>
      <c r="O65" s="70" t="s">
        <v>175</v>
      </c>
      <c r="P65" s="70" t="s">
        <v>175</v>
      </c>
      <c r="Q65" s="70" t="s">
        <v>175</v>
      </c>
      <c r="R65" s="70" t="s">
        <v>175</v>
      </c>
      <c r="S65" s="70" t="s">
        <v>175</v>
      </c>
      <c r="T65" s="70" t="s">
        <v>175</v>
      </c>
      <c r="U65" s="70" t="s">
        <v>175</v>
      </c>
    </row>
    <row r="66" spans="1:21" ht="12.75" customHeight="1" x14ac:dyDescent="0.25">
      <c r="A66" s="62"/>
      <c r="B66" s="73" t="s">
        <v>108</v>
      </c>
      <c r="C66" s="69" t="s">
        <v>175</v>
      </c>
      <c r="D66" s="69" t="s">
        <v>175</v>
      </c>
      <c r="E66" s="69" t="s">
        <v>175</v>
      </c>
      <c r="F66" s="69" t="s">
        <v>175</v>
      </c>
      <c r="G66" s="79" t="s">
        <v>175</v>
      </c>
      <c r="H66" s="69" t="s">
        <v>175</v>
      </c>
      <c r="I66" s="69" t="s">
        <v>175</v>
      </c>
      <c r="J66" s="69" t="s">
        <v>175</v>
      </c>
      <c r="K66" s="69" t="s">
        <v>175</v>
      </c>
      <c r="L66" s="69" t="s">
        <v>175</v>
      </c>
      <c r="M66" s="79" t="s">
        <v>175</v>
      </c>
      <c r="N66" s="69" t="s">
        <v>175</v>
      </c>
      <c r="O66" s="69" t="s">
        <v>175</v>
      </c>
      <c r="P66" s="69" t="s">
        <v>175</v>
      </c>
      <c r="Q66" s="69" t="s">
        <v>175</v>
      </c>
      <c r="R66" s="69" t="s">
        <v>175</v>
      </c>
      <c r="S66" s="67" t="s">
        <v>175</v>
      </c>
      <c r="T66" s="69" t="s">
        <v>175</v>
      </c>
      <c r="U66" s="69" t="s">
        <v>175</v>
      </c>
    </row>
    <row r="67" spans="1:21" ht="12.75" customHeight="1" x14ac:dyDescent="0.25">
      <c r="A67" s="62"/>
      <c r="B67" s="73" t="s">
        <v>51</v>
      </c>
      <c r="C67" s="69" t="s">
        <v>175</v>
      </c>
      <c r="D67" s="69">
        <v>5.7921000000000005</v>
      </c>
      <c r="E67" s="69" t="s">
        <v>175</v>
      </c>
      <c r="F67" s="69" t="s">
        <v>175</v>
      </c>
      <c r="G67" s="79" t="s">
        <v>175</v>
      </c>
      <c r="H67" s="69" t="s">
        <v>175</v>
      </c>
      <c r="I67" s="69" t="s">
        <v>175</v>
      </c>
      <c r="J67" s="69">
        <v>19.126999999999999</v>
      </c>
      <c r="K67" s="69" t="s">
        <v>175</v>
      </c>
      <c r="L67" s="69" t="s">
        <v>175</v>
      </c>
      <c r="M67" s="69" t="s">
        <v>175</v>
      </c>
      <c r="N67" s="69" t="s">
        <v>175</v>
      </c>
      <c r="O67" s="69" t="s">
        <v>175</v>
      </c>
      <c r="P67" s="69">
        <v>59.569269999999996</v>
      </c>
      <c r="Q67" s="69" t="s">
        <v>175</v>
      </c>
      <c r="R67" s="69" t="s">
        <v>175</v>
      </c>
      <c r="S67" s="67" t="s">
        <v>175</v>
      </c>
      <c r="T67" s="69">
        <v>519.28679999999997</v>
      </c>
      <c r="U67" s="69" t="s">
        <v>175</v>
      </c>
    </row>
    <row r="68" spans="1:21" ht="12.75" customHeight="1" x14ac:dyDescent="0.25">
      <c r="A68" s="62"/>
      <c r="B68" s="72" t="s">
        <v>150</v>
      </c>
      <c r="C68" s="68" t="s">
        <v>175</v>
      </c>
      <c r="D68" s="68">
        <v>3650.1379999999999</v>
      </c>
      <c r="E68" s="68" t="s">
        <v>175</v>
      </c>
      <c r="F68" s="68" t="s">
        <v>175</v>
      </c>
      <c r="G68" s="68" t="s">
        <v>175</v>
      </c>
      <c r="H68" s="68" t="s">
        <v>175</v>
      </c>
      <c r="I68" s="68" t="s">
        <v>175</v>
      </c>
      <c r="J68" s="68" t="s">
        <v>175</v>
      </c>
      <c r="K68" s="68" t="s">
        <v>175</v>
      </c>
      <c r="L68" s="68" t="s">
        <v>175</v>
      </c>
      <c r="M68" s="68" t="s">
        <v>175</v>
      </c>
      <c r="N68" s="68" t="s">
        <v>175</v>
      </c>
      <c r="O68" s="68">
        <v>7045.0447199999999</v>
      </c>
      <c r="P68" s="68" t="s">
        <v>175</v>
      </c>
      <c r="Q68" s="68" t="s">
        <v>175</v>
      </c>
      <c r="R68" s="68" t="s">
        <v>175</v>
      </c>
      <c r="S68" s="68" t="s">
        <v>175</v>
      </c>
      <c r="T68" s="68" t="s">
        <v>175</v>
      </c>
      <c r="U68" s="68" t="s">
        <v>175</v>
      </c>
    </row>
    <row r="69" spans="1:21" ht="12.75" customHeight="1" x14ac:dyDescent="0.25">
      <c r="A69" s="62"/>
      <c r="B69" s="72" t="s">
        <v>4</v>
      </c>
      <c r="C69" s="68">
        <v>129.92474999999999</v>
      </c>
      <c r="D69" s="68">
        <v>152.07848000000001</v>
      </c>
      <c r="E69" s="68" t="s">
        <v>175</v>
      </c>
      <c r="F69" s="68" t="s">
        <v>175</v>
      </c>
      <c r="G69" s="68" t="s">
        <v>175</v>
      </c>
      <c r="H69" s="68" t="s">
        <v>175</v>
      </c>
      <c r="I69" s="68" t="s">
        <v>175</v>
      </c>
      <c r="J69" s="68">
        <v>177.52107000000001</v>
      </c>
      <c r="K69" s="68" t="s">
        <v>175</v>
      </c>
      <c r="L69" s="68" t="s">
        <v>175</v>
      </c>
      <c r="M69" s="68" t="s">
        <v>175</v>
      </c>
      <c r="N69" s="68">
        <v>179.89929999999998</v>
      </c>
      <c r="O69" s="68" t="s">
        <v>175</v>
      </c>
      <c r="P69" s="68" t="s">
        <v>175</v>
      </c>
      <c r="Q69" s="68" t="s">
        <v>175</v>
      </c>
      <c r="R69" s="68" t="s">
        <v>175</v>
      </c>
      <c r="S69" s="68" t="s">
        <v>175</v>
      </c>
      <c r="T69" s="68" t="s">
        <v>175</v>
      </c>
      <c r="U69" s="68" t="s">
        <v>175</v>
      </c>
    </row>
    <row r="70" spans="1:21" ht="12.75" customHeight="1" x14ac:dyDescent="0.25">
      <c r="A70" s="62"/>
      <c r="B70" s="72" t="s">
        <v>109</v>
      </c>
      <c r="C70" s="71" t="s">
        <v>175</v>
      </c>
      <c r="D70" s="71">
        <v>-0.38298000000000004</v>
      </c>
      <c r="E70" s="71" t="s">
        <v>175</v>
      </c>
      <c r="F70" s="71" t="s">
        <v>175</v>
      </c>
      <c r="G70" s="68" t="s">
        <v>175</v>
      </c>
      <c r="H70" s="68" t="s">
        <v>175</v>
      </c>
      <c r="I70" s="68" t="s">
        <v>175</v>
      </c>
      <c r="J70" s="68" t="s">
        <v>175</v>
      </c>
      <c r="K70" s="68" t="s">
        <v>175</v>
      </c>
      <c r="L70" s="68" t="s">
        <v>175</v>
      </c>
      <c r="M70" s="68" t="s">
        <v>175</v>
      </c>
      <c r="N70" s="68" t="s">
        <v>175</v>
      </c>
      <c r="O70" s="71" t="s">
        <v>175</v>
      </c>
      <c r="P70" s="71" t="s">
        <v>175</v>
      </c>
      <c r="Q70" s="71" t="s">
        <v>175</v>
      </c>
      <c r="R70" s="71" t="s">
        <v>175</v>
      </c>
      <c r="S70" s="71" t="s">
        <v>175</v>
      </c>
      <c r="T70" s="71" t="s">
        <v>175</v>
      </c>
      <c r="U70" s="71" t="s">
        <v>175</v>
      </c>
    </row>
    <row r="71" spans="1:21" ht="12.75" customHeight="1" x14ac:dyDescent="0.25">
      <c r="A71" s="62"/>
      <c r="B71" s="72" t="s">
        <v>110</v>
      </c>
      <c r="C71" s="71" t="s">
        <v>175</v>
      </c>
      <c r="D71" s="71">
        <v>-68.485990000000001</v>
      </c>
      <c r="E71" s="71" t="s">
        <v>175</v>
      </c>
      <c r="F71" s="68" t="s">
        <v>175</v>
      </c>
      <c r="G71" s="71" t="s">
        <v>175</v>
      </c>
      <c r="H71" s="71" t="s">
        <v>175</v>
      </c>
      <c r="I71" s="71" t="s">
        <v>175</v>
      </c>
      <c r="J71" s="71">
        <v>-80.001419999999996</v>
      </c>
      <c r="K71" s="71" t="s">
        <v>175</v>
      </c>
      <c r="L71" s="71" t="s">
        <v>175</v>
      </c>
      <c r="M71" s="71" t="s">
        <v>175</v>
      </c>
      <c r="N71" s="71" t="s">
        <v>175</v>
      </c>
      <c r="O71" s="71" t="s">
        <v>175</v>
      </c>
      <c r="P71" s="71" t="s">
        <v>175</v>
      </c>
      <c r="Q71" s="71" t="s">
        <v>175</v>
      </c>
      <c r="R71" s="71" t="s">
        <v>175</v>
      </c>
      <c r="S71" s="71" t="s">
        <v>175</v>
      </c>
      <c r="T71" s="71" t="s">
        <v>175</v>
      </c>
      <c r="U71" s="71" t="s">
        <v>175</v>
      </c>
    </row>
    <row r="72" spans="1:21" ht="12.75" customHeight="1" x14ac:dyDescent="0.25">
      <c r="A72" s="62"/>
      <c r="B72" s="72" t="s">
        <v>151</v>
      </c>
      <c r="C72" s="16" t="s">
        <v>175</v>
      </c>
      <c r="D72" s="16">
        <v>-7.4139999999999998E-2</v>
      </c>
      <c r="E72" s="16" t="s">
        <v>175</v>
      </c>
      <c r="F72" s="16" t="s">
        <v>175</v>
      </c>
      <c r="G72" s="16" t="s">
        <v>175</v>
      </c>
      <c r="H72" s="16" t="s">
        <v>175</v>
      </c>
      <c r="I72" s="16" t="s">
        <v>175</v>
      </c>
      <c r="J72" s="16" t="s">
        <v>175</v>
      </c>
      <c r="K72" s="16" t="s">
        <v>175</v>
      </c>
      <c r="L72" s="16" t="s">
        <v>175</v>
      </c>
      <c r="M72" s="16" t="s">
        <v>175</v>
      </c>
      <c r="N72" s="16" t="s">
        <v>175</v>
      </c>
      <c r="O72" s="16" t="s">
        <v>175</v>
      </c>
      <c r="P72" s="16" t="s">
        <v>175</v>
      </c>
      <c r="Q72" s="16" t="s">
        <v>175</v>
      </c>
      <c r="R72" s="16" t="s">
        <v>175</v>
      </c>
      <c r="S72" s="16" t="s">
        <v>175</v>
      </c>
      <c r="T72" s="16" t="s">
        <v>175</v>
      </c>
      <c r="U72" s="16" t="s">
        <v>175</v>
      </c>
    </row>
    <row r="73" spans="1:21" ht="12.75" customHeight="1" x14ac:dyDescent="0.25">
      <c r="A73" s="62"/>
      <c r="B73" s="73" t="s">
        <v>52</v>
      </c>
      <c r="C73" s="69">
        <v>8.5294599999999985</v>
      </c>
      <c r="D73" s="69" t="s">
        <v>175</v>
      </c>
      <c r="E73" s="69" t="s">
        <v>175</v>
      </c>
      <c r="F73" s="67">
        <v>10.06983</v>
      </c>
      <c r="G73" s="79" t="s">
        <v>175</v>
      </c>
      <c r="H73" s="79" t="s">
        <v>175</v>
      </c>
      <c r="I73" s="79" t="s">
        <v>175</v>
      </c>
      <c r="J73" s="79">
        <v>7.8728100000000003</v>
      </c>
      <c r="K73" s="79" t="s">
        <v>175</v>
      </c>
      <c r="L73" s="79" t="s">
        <v>175</v>
      </c>
      <c r="M73" s="79" t="s">
        <v>175</v>
      </c>
      <c r="N73" s="79" t="s">
        <v>175</v>
      </c>
      <c r="O73" s="79">
        <v>8.6067299999999989</v>
      </c>
      <c r="P73" s="79" t="s">
        <v>175</v>
      </c>
      <c r="Q73" s="69" t="s">
        <v>175</v>
      </c>
      <c r="R73" s="69" t="s">
        <v>175</v>
      </c>
      <c r="S73" s="69" t="s">
        <v>175</v>
      </c>
      <c r="T73" s="69" t="s">
        <v>175</v>
      </c>
      <c r="U73" s="69" t="s">
        <v>175</v>
      </c>
    </row>
    <row r="74" spans="1:21" ht="12.75" customHeight="1" x14ac:dyDescent="0.25">
      <c r="A74" s="62"/>
      <c r="B74" s="73" t="s">
        <v>249</v>
      </c>
      <c r="C74" s="69" t="s">
        <v>175</v>
      </c>
      <c r="D74" s="69">
        <v>4.87913</v>
      </c>
      <c r="E74" s="69" t="s">
        <v>175</v>
      </c>
      <c r="F74" s="67" t="s">
        <v>175</v>
      </c>
      <c r="G74" s="79" t="s">
        <v>175</v>
      </c>
      <c r="H74" s="79" t="s">
        <v>175</v>
      </c>
      <c r="I74" s="79" t="s">
        <v>175</v>
      </c>
      <c r="J74" s="79">
        <v>252.82075</v>
      </c>
      <c r="K74" s="79" t="s">
        <v>175</v>
      </c>
      <c r="L74" s="79" t="s">
        <v>175</v>
      </c>
      <c r="M74" s="79" t="s">
        <v>175</v>
      </c>
      <c r="N74" s="79" t="s">
        <v>175</v>
      </c>
      <c r="O74" s="79" t="s">
        <v>175</v>
      </c>
      <c r="P74" s="79" t="s">
        <v>175</v>
      </c>
      <c r="Q74" s="69" t="s">
        <v>175</v>
      </c>
      <c r="R74" s="69" t="s">
        <v>175</v>
      </c>
      <c r="S74" s="69" t="s">
        <v>175</v>
      </c>
      <c r="T74" s="69" t="s">
        <v>175</v>
      </c>
      <c r="U74" s="69" t="s">
        <v>175</v>
      </c>
    </row>
    <row r="75" spans="1:21" ht="12.75" customHeight="1" x14ac:dyDescent="0.25">
      <c r="A75" s="62"/>
      <c r="B75" s="73" t="s">
        <v>5</v>
      </c>
      <c r="C75" s="70">
        <v>24.795930000000002</v>
      </c>
      <c r="D75" s="70">
        <v>13.612909999999999</v>
      </c>
      <c r="E75" s="70">
        <v>13.71133</v>
      </c>
      <c r="F75" s="70">
        <v>14.61647</v>
      </c>
      <c r="G75" s="78">
        <v>16.651669999999999</v>
      </c>
      <c r="H75" s="78">
        <v>17.10793</v>
      </c>
      <c r="I75" s="78">
        <v>17.716570000000001</v>
      </c>
      <c r="J75" s="78">
        <v>18.95628</v>
      </c>
      <c r="K75" s="78">
        <v>19.062669999999997</v>
      </c>
      <c r="L75" s="78">
        <v>19.901220000000002</v>
      </c>
      <c r="M75" s="78">
        <v>21.95561</v>
      </c>
      <c r="N75" s="78">
        <v>21.842140000000001</v>
      </c>
      <c r="O75" s="78">
        <v>22.09552</v>
      </c>
      <c r="P75" s="78">
        <v>22.821189999999998</v>
      </c>
      <c r="Q75" s="70">
        <v>25.069279999999999</v>
      </c>
      <c r="R75" s="70">
        <v>23.351669999999999</v>
      </c>
      <c r="S75" s="70">
        <v>21.125209999999999</v>
      </c>
      <c r="T75" s="70">
        <v>20.860569999999999</v>
      </c>
      <c r="U75" s="70">
        <v>21.582319999999999</v>
      </c>
    </row>
    <row r="76" spans="1:21" ht="12.75" customHeight="1" x14ac:dyDescent="0.25">
      <c r="A76" s="62"/>
      <c r="B76" s="73" t="s">
        <v>6</v>
      </c>
      <c r="C76" s="69">
        <v>39.592500000000001</v>
      </c>
      <c r="D76" s="69">
        <v>11.64969</v>
      </c>
      <c r="E76" s="69" t="s">
        <v>175</v>
      </c>
      <c r="F76" s="67">
        <v>18.540590000000002</v>
      </c>
      <c r="G76" s="79" t="s">
        <v>175</v>
      </c>
      <c r="H76" s="79" t="s">
        <v>175</v>
      </c>
      <c r="I76" s="80" t="s">
        <v>175</v>
      </c>
      <c r="J76" s="79" t="s">
        <v>175</v>
      </c>
      <c r="K76" s="79" t="s">
        <v>175</v>
      </c>
      <c r="L76" s="80" t="s">
        <v>175</v>
      </c>
      <c r="M76" s="79" t="s">
        <v>175</v>
      </c>
      <c r="N76" s="79" t="s">
        <v>175</v>
      </c>
      <c r="O76" s="79" t="s">
        <v>175</v>
      </c>
      <c r="P76" s="79" t="s">
        <v>175</v>
      </c>
      <c r="Q76" s="69" t="s">
        <v>175</v>
      </c>
      <c r="R76" s="69" t="s">
        <v>175</v>
      </c>
      <c r="S76" s="67" t="s">
        <v>175</v>
      </c>
      <c r="T76" s="69" t="s">
        <v>175</v>
      </c>
      <c r="U76" s="69" t="s">
        <v>175</v>
      </c>
    </row>
    <row r="77" spans="1:21" ht="12.75" customHeight="1" x14ac:dyDescent="0.25">
      <c r="A77" s="62"/>
      <c r="B77" s="73" t="s">
        <v>214</v>
      </c>
      <c r="C77" s="69">
        <v>5.9488799999999999</v>
      </c>
      <c r="D77" s="69">
        <v>7.4717200000000004</v>
      </c>
      <c r="E77" s="69">
        <v>7.3746099999999997</v>
      </c>
      <c r="F77" s="69">
        <v>7.7513999999999994</v>
      </c>
      <c r="G77" s="69">
        <v>7.8639299999999999</v>
      </c>
      <c r="H77" s="69">
        <v>8.3608700000000002</v>
      </c>
      <c r="I77" s="69">
        <v>8.4696400000000001</v>
      </c>
      <c r="J77" s="69">
        <v>8.75366</v>
      </c>
      <c r="K77" s="69">
        <v>8.77773</v>
      </c>
      <c r="L77" s="69">
        <v>9.1027699999999996</v>
      </c>
      <c r="M77" s="69">
        <v>9.4564900000000005</v>
      </c>
      <c r="N77" s="69">
        <v>9.6644899999999989</v>
      </c>
      <c r="O77" s="69">
        <v>9.8219699999999985</v>
      </c>
      <c r="P77" s="69">
        <v>9.9326799999999995</v>
      </c>
      <c r="Q77" s="69">
        <v>10.436309999999999</v>
      </c>
      <c r="R77" s="69">
        <v>10.529500000000001</v>
      </c>
      <c r="S77" s="67">
        <v>10.16752</v>
      </c>
      <c r="T77" s="69">
        <v>9.9313099999999999</v>
      </c>
      <c r="U77" s="69">
        <v>9.606209999999999</v>
      </c>
    </row>
    <row r="78" spans="1:21" ht="12.75" customHeight="1" x14ac:dyDescent="0.25">
      <c r="A78" s="62"/>
      <c r="B78" s="72" t="s">
        <v>53</v>
      </c>
      <c r="C78" s="68">
        <v>192.70823000000001</v>
      </c>
      <c r="D78" s="68">
        <v>142.54729999999998</v>
      </c>
      <c r="E78" s="68">
        <v>144.83226000000002</v>
      </c>
      <c r="F78" s="68">
        <v>148.16954999999999</v>
      </c>
      <c r="G78" s="68">
        <v>145.36568</v>
      </c>
      <c r="H78" s="68">
        <v>137.89085999999998</v>
      </c>
      <c r="I78" s="68">
        <v>130.18568999999999</v>
      </c>
      <c r="J78" s="68">
        <v>139.05022</v>
      </c>
      <c r="K78" s="68">
        <v>138.69470000000001</v>
      </c>
      <c r="L78" s="68">
        <v>135.48804999999999</v>
      </c>
      <c r="M78" s="68">
        <v>140.39079000000001</v>
      </c>
      <c r="N78" s="68">
        <v>141.35257000000001</v>
      </c>
      <c r="O78" s="68">
        <v>139.54282000000001</v>
      </c>
      <c r="P78" s="68">
        <v>143.79943</v>
      </c>
      <c r="Q78" s="68">
        <v>146.78998000000001</v>
      </c>
      <c r="R78" s="68">
        <v>137.74701000000002</v>
      </c>
      <c r="S78" s="68">
        <v>127.68733</v>
      </c>
      <c r="T78" s="68">
        <v>131.82593</v>
      </c>
      <c r="U78" s="68">
        <v>128.26471000000001</v>
      </c>
    </row>
    <row r="79" spans="1:21" ht="28.2" customHeight="1" x14ac:dyDescent="0.25">
      <c r="A79" s="62"/>
      <c r="B79" s="72" t="s">
        <v>215</v>
      </c>
      <c r="C79" s="68">
        <v>193.81700000000001</v>
      </c>
      <c r="D79" s="68">
        <v>144.15899999999999</v>
      </c>
      <c r="E79" s="68" t="s">
        <v>175</v>
      </c>
      <c r="F79" s="68" t="s">
        <v>175</v>
      </c>
      <c r="G79" s="68" t="s">
        <v>175</v>
      </c>
      <c r="H79" s="68" t="s">
        <v>175</v>
      </c>
      <c r="I79" s="68" t="s">
        <v>175</v>
      </c>
      <c r="J79" s="68">
        <v>65.260000000000005</v>
      </c>
      <c r="K79" s="68" t="s">
        <v>175</v>
      </c>
      <c r="L79" s="68">
        <v>70.45</v>
      </c>
      <c r="M79" s="68" t="s">
        <v>175</v>
      </c>
      <c r="N79" s="68" t="s">
        <v>175</v>
      </c>
      <c r="O79" s="68" t="s">
        <v>175</v>
      </c>
      <c r="P79" s="68" t="s">
        <v>175</v>
      </c>
      <c r="Q79" s="68" t="s">
        <v>175</v>
      </c>
      <c r="R79" s="68" t="s">
        <v>175</v>
      </c>
      <c r="S79" s="68" t="s">
        <v>175</v>
      </c>
      <c r="T79" s="68" t="s">
        <v>175</v>
      </c>
      <c r="U79" s="68" t="s">
        <v>175</v>
      </c>
    </row>
    <row r="80" spans="1:21" ht="27" customHeight="1" x14ac:dyDescent="0.25">
      <c r="A80" s="62"/>
      <c r="B80" s="72" t="s">
        <v>216</v>
      </c>
      <c r="C80" s="71" t="s">
        <v>175</v>
      </c>
      <c r="D80" s="71">
        <v>-132.19863000000001</v>
      </c>
      <c r="E80" s="71" t="s">
        <v>175</v>
      </c>
      <c r="F80" s="71" t="s">
        <v>175</v>
      </c>
      <c r="G80" s="68" t="s">
        <v>175</v>
      </c>
      <c r="H80" s="68" t="s">
        <v>175</v>
      </c>
      <c r="I80" s="68">
        <v>-55.863999999999997</v>
      </c>
      <c r="J80" s="68">
        <v>-295.46314000000001</v>
      </c>
      <c r="K80" s="68">
        <v>-307.19871000000001</v>
      </c>
      <c r="L80" s="68">
        <v>-129.56503000000001</v>
      </c>
      <c r="M80" s="68">
        <v>-132.78039999999999</v>
      </c>
      <c r="N80" s="68" t="s">
        <v>175</v>
      </c>
      <c r="O80" s="71" t="s">
        <v>175</v>
      </c>
      <c r="P80" s="71" t="s">
        <v>175</v>
      </c>
      <c r="Q80" s="71" t="s">
        <v>175</v>
      </c>
      <c r="R80" s="71" t="s">
        <v>175</v>
      </c>
      <c r="S80" s="71" t="s">
        <v>175</v>
      </c>
      <c r="T80" s="71" t="s">
        <v>175</v>
      </c>
      <c r="U80" s="71" t="s">
        <v>175</v>
      </c>
    </row>
    <row r="81" spans="1:21" ht="12.75" customHeight="1" x14ac:dyDescent="0.25">
      <c r="A81" s="62"/>
      <c r="B81" s="72" t="s">
        <v>7</v>
      </c>
      <c r="C81" s="71">
        <v>75.303250000000006</v>
      </c>
      <c r="D81" s="71">
        <v>85.007710000000003</v>
      </c>
      <c r="E81" s="71">
        <v>80.952079999999995</v>
      </c>
      <c r="F81" s="68">
        <v>92.512799999999999</v>
      </c>
      <c r="G81" s="71">
        <v>84.383979999999994</v>
      </c>
      <c r="H81" s="71">
        <v>79.480559999999997</v>
      </c>
      <c r="I81" s="71">
        <v>78.410520000000005</v>
      </c>
      <c r="J81" s="71">
        <v>73.18974</v>
      </c>
      <c r="K81" s="71">
        <v>76.075789999999998</v>
      </c>
      <c r="L81" s="71">
        <v>76.943049999999999</v>
      </c>
      <c r="M81" s="71">
        <v>80.585890000000006</v>
      </c>
      <c r="N81" s="71">
        <v>74.273219999999995</v>
      </c>
      <c r="O81" s="71">
        <v>70.065370000000001</v>
      </c>
      <c r="P81" s="71">
        <v>78.916089999999997</v>
      </c>
      <c r="Q81" s="71">
        <v>71.481279999999998</v>
      </c>
      <c r="R81" s="71">
        <v>63.807430000000004</v>
      </c>
      <c r="S81" s="71">
        <v>65.557100000000005</v>
      </c>
      <c r="T81" s="71">
        <v>62.683690000000006</v>
      </c>
      <c r="U81" s="71">
        <v>55.310089999999995</v>
      </c>
    </row>
    <row r="82" spans="1:21" ht="12.75" customHeight="1" x14ac:dyDescent="0.25">
      <c r="A82" s="62"/>
      <c r="B82" s="72" t="s">
        <v>112</v>
      </c>
      <c r="C82" s="71" t="s">
        <v>175</v>
      </c>
      <c r="D82" s="71">
        <v>-9.3170000000000003E-2</v>
      </c>
      <c r="E82" s="71" t="s">
        <v>175</v>
      </c>
      <c r="F82" s="68" t="s">
        <v>175</v>
      </c>
      <c r="G82" s="71" t="s">
        <v>175</v>
      </c>
      <c r="H82" s="71" t="s">
        <v>175</v>
      </c>
      <c r="I82" s="68" t="s">
        <v>175</v>
      </c>
      <c r="J82" s="71">
        <v>-1.3817000000000002</v>
      </c>
      <c r="K82" s="71" t="s">
        <v>175</v>
      </c>
      <c r="L82" s="71" t="s">
        <v>175</v>
      </c>
      <c r="M82" s="71" t="s">
        <v>175</v>
      </c>
      <c r="N82" s="71" t="s">
        <v>175</v>
      </c>
      <c r="O82" s="71" t="s">
        <v>175</v>
      </c>
      <c r="P82" s="71" t="s">
        <v>175</v>
      </c>
      <c r="Q82" s="71" t="s">
        <v>175</v>
      </c>
      <c r="R82" s="71" t="s">
        <v>175</v>
      </c>
      <c r="S82" s="68" t="s">
        <v>175</v>
      </c>
      <c r="T82" s="71" t="s">
        <v>175</v>
      </c>
      <c r="U82" s="71" t="s">
        <v>175</v>
      </c>
    </row>
    <row r="83" spans="1:21" ht="12.75" customHeight="1" x14ac:dyDescent="0.25">
      <c r="A83" s="62"/>
      <c r="B83" s="73" t="s">
        <v>55</v>
      </c>
      <c r="C83" s="69" t="s">
        <v>175</v>
      </c>
      <c r="D83" s="69">
        <v>-0.21965999999999999</v>
      </c>
      <c r="E83" s="69" t="s">
        <v>175</v>
      </c>
      <c r="F83" s="67" t="s">
        <v>175</v>
      </c>
      <c r="G83" s="69" t="s">
        <v>175</v>
      </c>
      <c r="H83" s="69" t="s">
        <v>175</v>
      </c>
      <c r="I83" s="69" t="s">
        <v>175</v>
      </c>
      <c r="J83" s="69">
        <v>3.7620000000000001E-2</v>
      </c>
      <c r="K83" s="69">
        <v>4.6780000000000002E-2</v>
      </c>
      <c r="L83" s="69">
        <v>4.4740000000000002E-2</v>
      </c>
      <c r="M83" s="69">
        <v>4.5200000000000004E-2</v>
      </c>
      <c r="N83" s="69">
        <v>3.7609999999999998E-2</v>
      </c>
      <c r="O83" s="69">
        <v>5.4289999999999998E-2</v>
      </c>
      <c r="P83" s="69" t="s">
        <v>175</v>
      </c>
      <c r="Q83" s="69" t="s">
        <v>175</v>
      </c>
      <c r="R83" s="69" t="s">
        <v>175</v>
      </c>
      <c r="S83" s="69" t="s">
        <v>175</v>
      </c>
      <c r="T83" s="69" t="s">
        <v>175</v>
      </c>
      <c r="U83" s="69" t="s">
        <v>175</v>
      </c>
    </row>
    <row r="84" spans="1:21" ht="12.75" customHeight="1" x14ac:dyDescent="0.25">
      <c r="A84" s="62"/>
      <c r="B84" s="73" t="s">
        <v>8</v>
      </c>
      <c r="C84" s="69">
        <v>7.0849299999999999</v>
      </c>
      <c r="D84" s="69">
        <v>13.937580000000001</v>
      </c>
      <c r="E84" s="69" t="s">
        <v>175</v>
      </c>
      <c r="F84" s="67" t="s">
        <v>175</v>
      </c>
      <c r="G84" s="79" t="s">
        <v>175</v>
      </c>
      <c r="H84" s="69">
        <v>4.6733599999999997</v>
      </c>
      <c r="I84" s="69" t="s">
        <v>175</v>
      </c>
      <c r="J84" s="69">
        <v>7.6391400000000003</v>
      </c>
      <c r="K84" s="69" t="s">
        <v>175</v>
      </c>
      <c r="L84" s="69" t="s">
        <v>175</v>
      </c>
      <c r="M84" s="69" t="s">
        <v>175</v>
      </c>
      <c r="N84" s="69" t="s">
        <v>175</v>
      </c>
      <c r="O84" s="69" t="s">
        <v>175</v>
      </c>
      <c r="P84" s="69" t="s">
        <v>175</v>
      </c>
      <c r="Q84" s="69" t="s">
        <v>175</v>
      </c>
      <c r="R84" s="69" t="s">
        <v>175</v>
      </c>
      <c r="S84" s="69" t="s">
        <v>175</v>
      </c>
      <c r="T84" s="69" t="s">
        <v>175</v>
      </c>
      <c r="U84" s="69" t="s">
        <v>175</v>
      </c>
    </row>
    <row r="85" spans="1:21" ht="12.75" customHeight="1" x14ac:dyDescent="0.25">
      <c r="A85" s="62"/>
      <c r="B85" s="73" t="s">
        <v>113</v>
      </c>
      <c r="C85" s="70">
        <v>265.14309000000003</v>
      </c>
      <c r="D85" s="70">
        <v>304.56604999999996</v>
      </c>
      <c r="E85" s="70" t="s">
        <v>175</v>
      </c>
      <c r="F85" s="70" t="s">
        <v>175</v>
      </c>
      <c r="G85" s="78" t="s">
        <v>175</v>
      </c>
      <c r="H85" s="70" t="s">
        <v>175</v>
      </c>
      <c r="I85" s="70" t="s">
        <v>175</v>
      </c>
      <c r="J85" s="70">
        <v>350.10793000000001</v>
      </c>
      <c r="K85" s="70" t="s">
        <v>175</v>
      </c>
      <c r="L85" s="70" t="s">
        <v>175</v>
      </c>
      <c r="M85" s="70" t="s">
        <v>175</v>
      </c>
      <c r="N85" s="70" t="s">
        <v>175</v>
      </c>
      <c r="O85" s="70" t="s">
        <v>175</v>
      </c>
      <c r="P85" s="70">
        <v>410.13776000000001</v>
      </c>
      <c r="Q85" s="70" t="s">
        <v>175</v>
      </c>
      <c r="R85" s="70" t="s">
        <v>175</v>
      </c>
      <c r="S85" s="70" t="s">
        <v>175</v>
      </c>
      <c r="T85" s="70" t="s">
        <v>175</v>
      </c>
      <c r="U85" s="70" t="s">
        <v>175</v>
      </c>
    </row>
    <row r="86" spans="1:21" ht="12.75" customHeight="1" x14ac:dyDescent="0.25">
      <c r="A86" s="62"/>
      <c r="B86" s="73" t="s">
        <v>152</v>
      </c>
      <c r="C86" s="69">
        <v>106.83955999999999</v>
      </c>
      <c r="D86" s="69" t="s">
        <v>175</v>
      </c>
      <c r="E86" s="69" t="s">
        <v>175</v>
      </c>
      <c r="F86" s="67" t="s">
        <v>175</v>
      </c>
      <c r="G86" s="79" t="s">
        <v>175</v>
      </c>
      <c r="H86" s="69" t="s">
        <v>175</v>
      </c>
      <c r="I86" s="67" t="s">
        <v>175</v>
      </c>
      <c r="J86" s="69">
        <v>193.23757999999998</v>
      </c>
      <c r="K86" s="69" t="s">
        <v>175</v>
      </c>
      <c r="L86" s="67" t="s">
        <v>175</v>
      </c>
      <c r="M86" s="69" t="s">
        <v>175</v>
      </c>
      <c r="N86" s="69" t="s">
        <v>175</v>
      </c>
      <c r="O86" s="69" t="s">
        <v>175</v>
      </c>
      <c r="P86" s="69" t="s">
        <v>175</v>
      </c>
      <c r="Q86" s="69" t="s">
        <v>175</v>
      </c>
      <c r="R86" s="69" t="s">
        <v>175</v>
      </c>
      <c r="S86" s="67" t="s">
        <v>175</v>
      </c>
      <c r="T86" s="69" t="s">
        <v>175</v>
      </c>
      <c r="U86" s="69" t="s">
        <v>175</v>
      </c>
    </row>
    <row r="87" spans="1:21" ht="12.75" customHeight="1" x14ac:dyDescent="0.25">
      <c r="A87" s="62"/>
      <c r="B87" s="73" t="s">
        <v>114</v>
      </c>
      <c r="C87" s="69" t="s">
        <v>175</v>
      </c>
      <c r="D87" s="69">
        <v>15.659510000000001</v>
      </c>
      <c r="E87" s="69" t="s">
        <v>175</v>
      </c>
      <c r="F87" s="69" t="s">
        <v>175</v>
      </c>
      <c r="G87" s="79" t="s">
        <v>175</v>
      </c>
      <c r="H87" s="69" t="s">
        <v>175</v>
      </c>
      <c r="I87" s="69" t="s">
        <v>175</v>
      </c>
      <c r="J87" s="69" t="s">
        <v>175</v>
      </c>
      <c r="K87" s="69" t="s">
        <v>175</v>
      </c>
      <c r="L87" s="69" t="s">
        <v>175</v>
      </c>
      <c r="M87" s="69" t="s">
        <v>175</v>
      </c>
      <c r="N87" s="69" t="s">
        <v>175</v>
      </c>
      <c r="O87" s="69">
        <v>14.450370000000001</v>
      </c>
      <c r="P87" s="69" t="s">
        <v>175</v>
      </c>
      <c r="Q87" s="69" t="s">
        <v>175</v>
      </c>
      <c r="R87" s="69" t="s">
        <v>175</v>
      </c>
      <c r="S87" s="67" t="s">
        <v>175</v>
      </c>
      <c r="T87" s="69" t="s">
        <v>175</v>
      </c>
      <c r="U87" s="69" t="s">
        <v>175</v>
      </c>
    </row>
    <row r="88" spans="1:21" ht="12.75" customHeight="1" x14ac:dyDescent="0.25">
      <c r="A88" s="62"/>
      <c r="B88" s="72" t="s">
        <v>217</v>
      </c>
      <c r="C88" s="68" t="s">
        <v>175</v>
      </c>
      <c r="D88" s="68" t="s">
        <v>175</v>
      </c>
      <c r="E88" s="68" t="s">
        <v>175</v>
      </c>
      <c r="F88" s="77" t="s">
        <v>175</v>
      </c>
      <c r="G88" s="68" t="s">
        <v>175</v>
      </c>
      <c r="H88" s="68" t="s">
        <v>175</v>
      </c>
      <c r="I88" s="68" t="s">
        <v>175</v>
      </c>
      <c r="J88" s="68" t="s">
        <v>175</v>
      </c>
      <c r="K88" s="68" t="s">
        <v>175</v>
      </c>
      <c r="L88" s="68" t="s">
        <v>175</v>
      </c>
      <c r="M88" s="68" t="s">
        <v>175</v>
      </c>
      <c r="N88" s="68" t="s">
        <v>175</v>
      </c>
      <c r="O88" s="68" t="s">
        <v>175</v>
      </c>
      <c r="P88" s="68" t="s">
        <v>175</v>
      </c>
      <c r="Q88" s="68" t="s">
        <v>175</v>
      </c>
      <c r="R88" s="68" t="s">
        <v>175</v>
      </c>
      <c r="S88" s="68" t="s">
        <v>175</v>
      </c>
      <c r="T88" s="68" t="s">
        <v>175</v>
      </c>
      <c r="U88" s="68" t="s">
        <v>175</v>
      </c>
    </row>
    <row r="89" spans="1:21" ht="12.75" customHeight="1" x14ac:dyDescent="0.25">
      <c r="A89" s="62"/>
      <c r="B89" s="72" t="s">
        <v>115</v>
      </c>
      <c r="C89" s="68" t="s">
        <v>175</v>
      </c>
      <c r="D89" s="68">
        <v>5.8440099999999999</v>
      </c>
      <c r="E89" s="68">
        <v>0.83328999999999998</v>
      </c>
      <c r="F89" s="68">
        <v>0.92801</v>
      </c>
      <c r="G89" s="68">
        <v>0.85509999999999997</v>
      </c>
      <c r="H89" s="68">
        <v>0.70882000000000001</v>
      </c>
      <c r="I89" s="68">
        <v>0.75846999999999998</v>
      </c>
      <c r="J89" s="68">
        <v>12.223000000000001</v>
      </c>
      <c r="K89" s="68" t="s">
        <v>175</v>
      </c>
      <c r="L89" s="68" t="s">
        <v>175</v>
      </c>
      <c r="M89" s="68" t="s">
        <v>175</v>
      </c>
      <c r="N89" s="68" t="s">
        <v>175</v>
      </c>
      <c r="O89" s="68" t="s">
        <v>175</v>
      </c>
      <c r="P89" s="68" t="s">
        <v>175</v>
      </c>
      <c r="Q89" s="68" t="s">
        <v>175</v>
      </c>
      <c r="R89" s="68" t="s">
        <v>175</v>
      </c>
      <c r="S89" s="68" t="s">
        <v>175</v>
      </c>
      <c r="T89" s="68" t="s">
        <v>175</v>
      </c>
      <c r="U89" s="68" t="s">
        <v>175</v>
      </c>
    </row>
    <row r="90" spans="1:21" ht="12.75" customHeight="1" x14ac:dyDescent="0.25">
      <c r="A90" s="62"/>
      <c r="B90" s="72" t="s">
        <v>56</v>
      </c>
      <c r="C90" s="71">
        <v>31.80574</v>
      </c>
      <c r="D90" s="71">
        <v>11.618600000000001</v>
      </c>
      <c r="E90" s="71">
        <v>9.5538600000000002</v>
      </c>
      <c r="F90" s="71">
        <v>10.480469999999999</v>
      </c>
      <c r="G90" s="68">
        <v>11.089409999999999</v>
      </c>
      <c r="H90" s="68">
        <v>11.54191</v>
      </c>
      <c r="I90" s="68">
        <v>13.31141</v>
      </c>
      <c r="J90" s="68">
        <v>18.966650000000001</v>
      </c>
      <c r="K90" s="68">
        <v>22.54205</v>
      </c>
      <c r="L90" s="68">
        <v>20.550939999999997</v>
      </c>
      <c r="M90" s="68">
        <v>19.556049999999999</v>
      </c>
      <c r="N90" s="68">
        <v>16.727070000000001</v>
      </c>
      <c r="O90" s="71">
        <v>13.43243</v>
      </c>
      <c r="P90" s="71">
        <v>11.00778</v>
      </c>
      <c r="Q90" s="71">
        <v>13.32624</v>
      </c>
      <c r="R90" s="71">
        <v>12.39705</v>
      </c>
      <c r="S90" s="71">
        <v>10.14974</v>
      </c>
      <c r="T90" s="71">
        <v>15.31438</v>
      </c>
      <c r="U90" s="71">
        <v>17.601689999999998</v>
      </c>
    </row>
    <row r="91" spans="1:21" ht="12.75" customHeight="1" x14ac:dyDescent="0.25">
      <c r="A91" s="62"/>
      <c r="B91" s="72" t="s">
        <v>9</v>
      </c>
      <c r="C91" s="76">
        <v>11.728</v>
      </c>
      <c r="D91" s="76">
        <v>32.994800000000005</v>
      </c>
      <c r="E91" s="76">
        <v>37.869</v>
      </c>
      <c r="F91" s="77" t="s">
        <v>175</v>
      </c>
      <c r="G91" s="76" t="s">
        <v>175</v>
      </c>
      <c r="H91" s="76" t="s">
        <v>175</v>
      </c>
      <c r="I91" s="76" t="s">
        <v>175</v>
      </c>
      <c r="J91" s="76" t="s">
        <v>175</v>
      </c>
      <c r="K91" s="71" t="s">
        <v>175</v>
      </c>
      <c r="L91" s="71" t="s">
        <v>175</v>
      </c>
      <c r="M91" s="71" t="s">
        <v>175</v>
      </c>
      <c r="N91" s="71" t="s">
        <v>175</v>
      </c>
      <c r="O91" s="71" t="s">
        <v>175</v>
      </c>
      <c r="P91" s="71" t="s">
        <v>175</v>
      </c>
      <c r="Q91" s="71" t="s">
        <v>175</v>
      </c>
      <c r="R91" s="71" t="s">
        <v>175</v>
      </c>
      <c r="S91" s="71" t="s">
        <v>175</v>
      </c>
      <c r="T91" s="71" t="s">
        <v>175</v>
      </c>
      <c r="U91" s="71" t="s">
        <v>175</v>
      </c>
    </row>
    <row r="92" spans="1:21" ht="12.75" customHeight="1" x14ac:dyDescent="0.25">
      <c r="A92" s="62"/>
      <c r="B92" s="72" t="s">
        <v>116</v>
      </c>
      <c r="C92" s="71" t="s">
        <v>175</v>
      </c>
      <c r="D92" s="71">
        <v>-6.31027</v>
      </c>
      <c r="E92" s="71" t="s">
        <v>175</v>
      </c>
      <c r="F92" s="68" t="s">
        <v>175</v>
      </c>
      <c r="G92" s="71" t="s">
        <v>175</v>
      </c>
      <c r="H92" s="71" t="s">
        <v>175</v>
      </c>
      <c r="I92" s="68" t="s">
        <v>175</v>
      </c>
      <c r="J92" s="71" t="s">
        <v>175</v>
      </c>
      <c r="K92" s="71" t="s">
        <v>175</v>
      </c>
      <c r="L92" s="71" t="s">
        <v>175</v>
      </c>
      <c r="M92" s="71" t="s">
        <v>175</v>
      </c>
      <c r="N92" s="71">
        <v>-5.2776399999999999</v>
      </c>
      <c r="O92" s="71" t="s">
        <v>175</v>
      </c>
      <c r="P92" s="71" t="s">
        <v>175</v>
      </c>
      <c r="Q92" s="71" t="s">
        <v>175</v>
      </c>
      <c r="R92" s="71" t="s">
        <v>175</v>
      </c>
      <c r="S92" s="68" t="s">
        <v>175</v>
      </c>
      <c r="T92" s="71" t="s">
        <v>175</v>
      </c>
      <c r="U92" s="71" t="s">
        <v>175</v>
      </c>
    </row>
    <row r="93" spans="1:21" ht="12.75" customHeight="1" x14ac:dyDescent="0.25">
      <c r="A93" s="62"/>
      <c r="B93" s="73" t="s">
        <v>10</v>
      </c>
      <c r="C93" s="69">
        <v>56.6539</v>
      </c>
      <c r="D93" s="69">
        <v>61.203099999999999</v>
      </c>
      <c r="E93" s="69">
        <v>57.99926</v>
      </c>
      <c r="F93" s="67">
        <v>54.300849999999997</v>
      </c>
      <c r="G93" s="69">
        <v>57.663849999999996</v>
      </c>
      <c r="H93" s="69">
        <v>56.222879999999996</v>
      </c>
      <c r="I93" s="69">
        <v>52.473489999999998</v>
      </c>
      <c r="J93" s="69">
        <v>50.016280000000002</v>
      </c>
      <c r="K93" s="69">
        <v>51.982810000000001</v>
      </c>
      <c r="L93" s="69">
        <v>53.681910000000002</v>
      </c>
      <c r="M93" s="69">
        <v>61.131730000000005</v>
      </c>
      <c r="N93" s="69">
        <v>56.252989999999997</v>
      </c>
      <c r="O93" s="69">
        <v>40.059050000000006</v>
      </c>
      <c r="P93" s="69">
        <v>47.403860000000002</v>
      </c>
      <c r="Q93" s="69">
        <v>53.971170000000001</v>
      </c>
      <c r="R93" s="69">
        <v>41.161629999999995</v>
      </c>
      <c r="S93" s="69">
        <v>27.217749999999999</v>
      </c>
      <c r="T93" s="69">
        <v>50.304819999999999</v>
      </c>
      <c r="U93" s="69">
        <v>42.747039999999998</v>
      </c>
    </row>
    <row r="94" spans="1:21" ht="12.75" customHeight="1" x14ac:dyDescent="0.25">
      <c r="A94" s="62"/>
      <c r="B94" s="73" t="s">
        <v>11</v>
      </c>
      <c r="C94" s="79">
        <v>531.76413000000002</v>
      </c>
      <c r="D94" s="69">
        <v>519.46056999999996</v>
      </c>
      <c r="E94" s="69">
        <v>526.69141999999999</v>
      </c>
      <c r="F94" s="67">
        <v>538.33783999999991</v>
      </c>
      <c r="G94" s="69">
        <v>533.83294999999998</v>
      </c>
      <c r="H94" s="69">
        <v>546.35739000000001</v>
      </c>
      <c r="I94" s="69">
        <v>530.94277</v>
      </c>
      <c r="J94" s="69">
        <v>539.10420999999997</v>
      </c>
      <c r="K94" s="69">
        <v>530.59655000000009</v>
      </c>
      <c r="L94" s="69">
        <v>521.65453000000002</v>
      </c>
      <c r="M94" s="69">
        <v>522.59014999999999</v>
      </c>
      <c r="N94" s="69">
        <v>521.54784999999993</v>
      </c>
      <c r="O94" s="69">
        <v>522.76139000000001</v>
      </c>
      <c r="P94" s="69">
        <v>507.36023</v>
      </c>
      <c r="Q94" s="69">
        <v>498.76967999999999</v>
      </c>
      <c r="R94" s="69">
        <v>494.20760999999999</v>
      </c>
      <c r="S94" s="69">
        <v>474.17771999999997</v>
      </c>
      <c r="T94" s="69">
        <v>485.39015000000001</v>
      </c>
      <c r="U94" s="69">
        <v>456.27978999999999</v>
      </c>
    </row>
    <row r="95" spans="1:21" ht="12.75" customHeight="1" x14ac:dyDescent="0.25">
      <c r="A95" s="62"/>
      <c r="B95" s="73" t="s">
        <v>57</v>
      </c>
      <c r="C95" s="70" t="s">
        <v>175</v>
      </c>
      <c r="D95" s="70">
        <v>-494.35136</v>
      </c>
      <c r="E95" s="70" t="s">
        <v>175</v>
      </c>
      <c r="F95" s="70" t="s">
        <v>175</v>
      </c>
      <c r="G95" s="78" t="s">
        <v>175</v>
      </c>
      <c r="H95" s="70" t="s">
        <v>175</v>
      </c>
      <c r="I95" s="70" t="s">
        <v>175</v>
      </c>
      <c r="J95" s="70">
        <v>-57.995950000000001</v>
      </c>
      <c r="K95" s="70" t="s">
        <v>175</v>
      </c>
      <c r="L95" s="70" t="s">
        <v>175</v>
      </c>
      <c r="M95" s="70" t="s">
        <v>175</v>
      </c>
      <c r="N95" s="70" t="s">
        <v>175</v>
      </c>
      <c r="O95" s="70" t="s">
        <v>175</v>
      </c>
      <c r="P95" s="70" t="s">
        <v>175</v>
      </c>
      <c r="Q95" s="70" t="s">
        <v>175</v>
      </c>
      <c r="R95" s="70" t="s">
        <v>175</v>
      </c>
      <c r="S95" s="70" t="s">
        <v>175</v>
      </c>
      <c r="T95" s="70" t="s">
        <v>175</v>
      </c>
      <c r="U95" s="70" t="s">
        <v>175</v>
      </c>
    </row>
    <row r="96" spans="1:21" ht="12.75" customHeight="1" x14ac:dyDescent="0.25">
      <c r="A96" s="62"/>
      <c r="B96" s="73" t="s">
        <v>117</v>
      </c>
      <c r="C96" s="69" t="s">
        <v>175</v>
      </c>
      <c r="D96" s="69" t="s">
        <v>175</v>
      </c>
      <c r="E96" s="69" t="s">
        <v>175</v>
      </c>
      <c r="F96" s="67" t="s">
        <v>175</v>
      </c>
      <c r="G96" s="81" t="s">
        <v>175</v>
      </c>
      <c r="H96" s="69" t="s">
        <v>175</v>
      </c>
      <c r="I96" s="67" t="s">
        <v>175</v>
      </c>
      <c r="J96" s="69">
        <v>19.81926</v>
      </c>
      <c r="K96" s="69" t="s">
        <v>175</v>
      </c>
      <c r="L96" s="67" t="s">
        <v>175</v>
      </c>
      <c r="M96" s="69" t="s">
        <v>175</v>
      </c>
      <c r="N96" s="69" t="s">
        <v>175</v>
      </c>
      <c r="O96" s="69" t="s">
        <v>175</v>
      </c>
      <c r="P96" s="69" t="s">
        <v>175</v>
      </c>
      <c r="Q96" s="69" t="s">
        <v>175</v>
      </c>
      <c r="R96" s="69" t="s">
        <v>175</v>
      </c>
      <c r="S96" s="67" t="s">
        <v>175</v>
      </c>
      <c r="T96" s="69" t="s">
        <v>175</v>
      </c>
      <c r="U96" s="69" t="s">
        <v>175</v>
      </c>
    </row>
    <row r="97" spans="1:21" ht="12.75" customHeight="1" x14ac:dyDescent="0.25">
      <c r="A97" s="62"/>
      <c r="B97" s="73" t="s">
        <v>12</v>
      </c>
      <c r="C97" s="79">
        <v>46.353410000000004</v>
      </c>
      <c r="D97" s="79">
        <v>11.7281</v>
      </c>
      <c r="E97" s="79">
        <v>9.5028400000000008</v>
      </c>
      <c r="F97" s="79">
        <v>12.79575</v>
      </c>
      <c r="G97" s="79">
        <v>14.04486</v>
      </c>
      <c r="H97" s="79" t="s">
        <v>175</v>
      </c>
      <c r="I97" s="79" t="s">
        <v>175</v>
      </c>
      <c r="J97" s="79">
        <v>4.6057299999999994</v>
      </c>
      <c r="K97" s="79">
        <v>10.018090000000001</v>
      </c>
      <c r="L97" s="69">
        <v>9.8444199999999995</v>
      </c>
      <c r="M97" s="69">
        <v>10.428840000000001</v>
      </c>
      <c r="N97" s="69">
        <v>11.139530000000001</v>
      </c>
      <c r="O97" s="69">
        <v>11.40813</v>
      </c>
      <c r="P97" s="69">
        <v>12.21869</v>
      </c>
      <c r="Q97" s="69" t="s">
        <v>175</v>
      </c>
      <c r="R97" s="69" t="s">
        <v>175</v>
      </c>
      <c r="S97" s="67" t="s">
        <v>175</v>
      </c>
      <c r="T97" s="69" t="s">
        <v>175</v>
      </c>
      <c r="U97" s="69" t="s">
        <v>175</v>
      </c>
    </row>
    <row r="98" spans="1:21" ht="12.75" customHeight="1" x14ac:dyDescent="0.25">
      <c r="A98" s="62"/>
      <c r="B98" s="72" t="s">
        <v>13</v>
      </c>
      <c r="C98" s="68">
        <v>1223.5306799999998</v>
      </c>
      <c r="D98" s="68">
        <v>1097.5166999999999</v>
      </c>
      <c r="E98" s="68">
        <v>1093.2482399999999</v>
      </c>
      <c r="F98" s="68">
        <v>1112.25008</v>
      </c>
      <c r="G98" s="68">
        <v>1076.5002500000001</v>
      </c>
      <c r="H98" s="68">
        <v>1051.0004099999999</v>
      </c>
      <c r="I98" s="68">
        <v>1017.17313</v>
      </c>
      <c r="J98" s="68">
        <v>1016.39951</v>
      </c>
      <c r="K98" s="68">
        <v>1027.3850400000001</v>
      </c>
      <c r="L98" s="68">
        <v>1042.4310699999999</v>
      </c>
      <c r="M98" s="68">
        <v>1040.94084</v>
      </c>
      <c r="N98" s="68">
        <v>1028.7184300000001</v>
      </c>
      <c r="O98" s="68">
        <v>1003.5769200000001</v>
      </c>
      <c r="P98" s="68">
        <v>1011.7305</v>
      </c>
      <c r="Q98" s="68">
        <v>986.39607999999998</v>
      </c>
      <c r="R98" s="68">
        <v>971.95283999999992</v>
      </c>
      <c r="S98" s="68">
        <v>907.52164000000005</v>
      </c>
      <c r="T98" s="68">
        <v>941.69435999999996</v>
      </c>
      <c r="U98" s="68">
        <v>924.60795999999993</v>
      </c>
    </row>
    <row r="99" spans="1:21" ht="12.75" customHeight="1" x14ac:dyDescent="0.25">
      <c r="A99" s="62"/>
      <c r="B99" s="72" t="s">
        <v>153</v>
      </c>
      <c r="C99" s="68">
        <v>-16.824000000000002</v>
      </c>
      <c r="D99" s="68">
        <v>-5.2982899999999997</v>
      </c>
      <c r="E99" s="68">
        <v>-5.3564600000000002</v>
      </c>
      <c r="F99" s="68">
        <v>-3.4282199999999996</v>
      </c>
      <c r="G99" s="68">
        <v>4.3378399999999999</v>
      </c>
      <c r="H99" s="68">
        <v>6.5326199999999996</v>
      </c>
      <c r="I99" s="68">
        <v>9.6072699999999998</v>
      </c>
      <c r="J99" s="68">
        <v>13.2128</v>
      </c>
      <c r="K99" s="68">
        <v>16.12903</v>
      </c>
      <c r="L99" s="68">
        <v>20.686490000000003</v>
      </c>
      <c r="M99" s="68">
        <v>22.927049999999998</v>
      </c>
      <c r="N99" s="68">
        <v>24.91525</v>
      </c>
      <c r="O99" s="68">
        <v>23.113669999999999</v>
      </c>
      <c r="P99" s="68">
        <v>23.793089999999999</v>
      </c>
      <c r="Q99" s="68" t="s">
        <v>175</v>
      </c>
      <c r="R99" s="68" t="s">
        <v>175</v>
      </c>
      <c r="S99" s="68" t="s">
        <v>175</v>
      </c>
      <c r="T99" s="68" t="s">
        <v>175</v>
      </c>
      <c r="U99" s="68" t="s">
        <v>175</v>
      </c>
    </row>
    <row r="100" spans="1:21" ht="12.75" customHeight="1" x14ac:dyDescent="0.25">
      <c r="A100" s="62"/>
      <c r="B100" s="72" t="s">
        <v>14</v>
      </c>
      <c r="C100" s="71">
        <v>102.82125000000001</v>
      </c>
      <c r="D100" s="71">
        <v>105.30462</v>
      </c>
      <c r="E100" s="71">
        <v>106.83936</v>
      </c>
      <c r="F100" s="71">
        <v>110.21534</v>
      </c>
      <c r="G100" s="68">
        <v>115.30141999999999</v>
      </c>
      <c r="H100" s="68">
        <v>120.90694000000001</v>
      </c>
      <c r="I100" s="68">
        <v>120.07745</v>
      </c>
      <c r="J100" s="68">
        <v>124.5801</v>
      </c>
      <c r="K100" s="68">
        <v>125.05110999999999</v>
      </c>
      <c r="L100" s="68">
        <v>124.58918</v>
      </c>
      <c r="M100" s="68">
        <v>128.77999</v>
      </c>
      <c r="N100" s="68">
        <v>128.97721000000001</v>
      </c>
      <c r="O100" s="71">
        <v>132.64113</v>
      </c>
      <c r="P100" s="71">
        <v>129.15508</v>
      </c>
      <c r="Q100" s="71">
        <v>133.70501999999999</v>
      </c>
      <c r="R100" s="71">
        <v>127.91844</v>
      </c>
      <c r="S100" s="71">
        <v>121.43843</v>
      </c>
      <c r="T100" s="71">
        <v>115.03117999999999</v>
      </c>
      <c r="U100" s="71">
        <v>111.80614999999999</v>
      </c>
    </row>
    <row r="101" spans="1:21" ht="12.75" customHeight="1" x14ac:dyDescent="0.25">
      <c r="A101" s="62"/>
      <c r="B101" s="72" t="s">
        <v>154</v>
      </c>
      <c r="C101" s="71" t="s">
        <v>175</v>
      </c>
      <c r="D101" s="71">
        <v>1.51447</v>
      </c>
      <c r="E101" s="71" t="s">
        <v>175</v>
      </c>
      <c r="F101" s="68" t="s">
        <v>175</v>
      </c>
      <c r="G101" s="71" t="s">
        <v>175</v>
      </c>
      <c r="H101" s="71" t="s">
        <v>175</v>
      </c>
      <c r="I101" s="71" t="s">
        <v>175</v>
      </c>
      <c r="J101" s="71" t="s">
        <v>175</v>
      </c>
      <c r="K101" s="71" t="s">
        <v>175</v>
      </c>
      <c r="L101" s="71" t="s">
        <v>175</v>
      </c>
      <c r="M101" s="71" t="s">
        <v>175</v>
      </c>
      <c r="N101" s="71" t="s">
        <v>175</v>
      </c>
      <c r="O101" s="71" t="s">
        <v>175</v>
      </c>
      <c r="P101" s="71" t="s">
        <v>175</v>
      </c>
      <c r="Q101" s="71" t="s">
        <v>175</v>
      </c>
      <c r="R101" s="71" t="s">
        <v>175</v>
      </c>
      <c r="S101" s="71" t="s">
        <v>175</v>
      </c>
      <c r="T101" s="71" t="s">
        <v>175</v>
      </c>
      <c r="U101" s="71" t="s">
        <v>175</v>
      </c>
    </row>
    <row r="102" spans="1:21" ht="12.75" customHeight="1" x14ac:dyDescent="0.25">
      <c r="A102" s="62"/>
      <c r="B102" s="72" t="s">
        <v>15</v>
      </c>
      <c r="C102" s="71">
        <v>-24.803639999999998</v>
      </c>
      <c r="D102" s="71" t="s">
        <v>175</v>
      </c>
      <c r="E102" s="71" t="s">
        <v>175</v>
      </c>
      <c r="F102" s="68" t="s">
        <v>175</v>
      </c>
      <c r="G102" s="71" t="s">
        <v>175</v>
      </c>
      <c r="H102" s="71" t="s">
        <v>175</v>
      </c>
      <c r="I102" s="68" t="s">
        <v>175</v>
      </c>
      <c r="J102" s="71" t="s">
        <v>175</v>
      </c>
      <c r="K102" s="71" t="s">
        <v>175</v>
      </c>
      <c r="L102" s="71" t="s">
        <v>175</v>
      </c>
      <c r="M102" s="71" t="s">
        <v>175</v>
      </c>
      <c r="N102" s="71" t="s">
        <v>175</v>
      </c>
      <c r="O102" s="71" t="s">
        <v>175</v>
      </c>
      <c r="P102" s="71" t="s">
        <v>175</v>
      </c>
      <c r="Q102" s="71" t="s">
        <v>175</v>
      </c>
      <c r="R102" s="71" t="s">
        <v>175</v>
      </c>
      <c r="S102" s="68" t="s">
        <v>175</v>
      </c>
      <c r="T102" s="71" t="s">
        <v>175</v>
      </c>
      <c r="U102" s="71" t="s">
        <v>175</v>
      </c>
    </row>
    <row r="103" spans="1:21" ht="12.75" customHeight="1" x14ac:dyDescent="0.25">
      <c r="A103" s="62"/>
      <c r="B103" s="73" t="s">
        <v>58</v>
      </c>
      <c r="C103" s="69" t="s">
        <v>175</v>
      </c>
      <c r="D103" s="69">
        <v>-12.539010000000001</v>
      </c>
      <c r="E103" s="69" t="s">
        <v>175</v>
      </c>
      <c r="F103" s="67" t="s">
        <v>175</v>
      </c>
      <c r="G103" s="69" t="s">
        <v>175</v>
      </c>
      <c r="H103" s="69" t="s">
        <v>175</v>
      </c>
      <c r="I103" s="69" t="s">
        <v>175</v>
      </c>
      <c r="J103" s="69" t="s">
        <v>175</v>
      </c>
      <c r="K103" s="69" t="s">
        <v>175</v>
      </c>
      <c r="L103" s="69" t="s">
        <v>175</v>
      </c>
      <c r="M103" s="69" t="s">
        <v>175</v>
      </c>
      <c r="N103" s="69" t="s">
        <v>175</v>
      </c>
      <c r="O103" s="69" t="s">
        <v>175</v>
      </c>
      <c r="P103" s="69" t="s">
        <v>175</v>
      </c>
      <c r="Q103" s="69" t="s">
        <v>175</v>
      </c>
      <c r="R103" s="69" t="s">
        <v>175</v>
      </c>
      <c r="S103" s="69" t="s">
        <v>175</v>
      </c>
      <c r="T103" s="69" t="s">
        <v>175</v>
      </c>
      <c r="U103" s="69" t="s">
        <v>175</v>
      </c>
    </row>
    <row r="104" spans="1:21" ht="15" customHeight="1" x14ac:dyDescent="0.25">
      <c r="A104" s="62"/>
      <c r="B104" s="73" t="s">
        <v>118</v>
      </c>
      <c r="C104" s="69" t="s">
        <v>175</v>
      </c>
      <c r="D104" s="69">
        <v>-11286.707039999999</v>
      </c>
      <c r="E104" s="69" t="s">
        <v>175</v>
      </c>
      <c r="F104" s="67" t="s">
        <v>175</v>
      </c>
      <c r="G104" s="69" t="s">
        <v>175</v>
      </c>
      <c r="H104" s="69" t="s">
        <v>175</v>
      </c>
      <c r="I104" s="69" t="s">
        <v>175</v>
      </c>
      <c r="J104" s="69" t="s">
        <v>175</v>
      </c>
      <c r="K104" s="69" t="s">
        <v>175</v>
      </c>
      <c r="L104" s="69" t="s">
        <v>175</v>
      </c>
      <c r="M104" s="69" t="s">
        <v>175</v>
      </c>
      <c r="N104" s="69" t="s">
        <v>175</v>
      </c>
      <c r="O104" s="69" t="s">
        <v>175</v>
      </c>
      <c r="P104" s="69" t="s">
        <v>175</v>
      </c>
      <c r="Q104" s="69" t="s">
        <v>175</v>
      </c>
      <c r="R104" s="69" t="s">
        <v>175</v>
      </c>
      <c r="S104" s="69" t="s">
        <v>175</v>
      </c>
      <c r="T104" s="69" t="s">
        <v>175</v>
      </c>
      <c r="U104" s="69" t="s">
        <v>175</v>
      </c>
    </row>
    <row r="105" spans="1:21" ht="12.75" customHeight="1" x14ac:dyDescent="0.25">
      <c r="A105" s="62"/>
      <c r="B105" s="73" t="s">
        <v>119</v>
      </c>
      <c r="C105" s="70">
        <v>-57.914790000000004</v>
      </c>
      <c r="D105" s="70">
        <v>-56.713039999999999</v>
      </c>
      <c r="E105" s="70">
        <v>-56.073540000000001</v>
      </c>
      <c r="F105" s="70">
        <v>-55.488790000000002</v>
      </c>
      <c r="G105" s="70">
        <v>-54.972540000000002</v>
      </c>
      <c r="H105" s="70">
        <v>-54.589040000000004</v>
      </c>
      <c r="I105" s="70">
        <v>-53.80339</v>
      </c>
      <c r="J105" s="70">
        <v>-53.501599999999996</v>
      </c>
      <c r="K105" s="70">
        <v>-52.591099999999997</v>
      </c>
      <c r="L105" s="70">
        <v>-52.812640000000002</v>
      </c>
      <c r="M105" s="70">
        <v>-51.982390000000002</v>
      </c>
      <c r="N105" s="70">
        <v>-51.572389999999999</v>
      </c>
      <c r="O105" s="70" t="s">
        <v>175</v>
      </c>
      <c r="P105" s="70" t="s">
        <v>175</v>
      </c>
      <c r="Q105" s="70" t="s">
        <v>175</v>
      </c>
      <c r="R105" s="70" t="s">
        <v>175</v>
      </c>
      <c r="S105" s="70" t="s">
        <v>175</v>
      </c>
      <c r="T105" s="70" t="s">
        <v>175</v>
      </c>
      <c r="U105" s="70" t="s">
        <v>175</v>
      </c>
    </row>
    <row r="106" spans="1:21" ht="12.75" customHeight="1" x14ac:dyDescent="0.25">
      <c r="A106" s="62"/>
      <c r="B106" s="73" t="s">
        <v>59</v>
      </c>
      <c r="C106" s="69" t="s">
        <v>175</v>
      </c>
      <c r="D106" s="69">
        <v>5.3067200000000003</v>
      </c>
      <c r="E106" s="69">
        <v>6.5067399999999997</v>
      </c>
      <c r="F106" s="67">
        <v>7.2478699999999998</v>
      </c>
      <c r="G106" s="69">
        <v>7.5785100000000005</v>
      </c>
      <c r="H106" s="69">
        <v>7.5365900000000003</v>
      </c>
      <c r="I106" s="67">
        <v>7.8096899999999998</v>
      </c>
      <c r="J106" s="69">
        <v>7.8323199999999993</v>
      </c>
      <c r="K106" s="69" t="s">
        <v>175</v>
      </c>
      <c r="L106" s="67" t="s">
        <v>175</v>
      </c>
      <c r="M106" s="69" t="s">
        <v>175</v>
      </c>
      <c r="N106" s="69" t="s">
        <v>175</v>
      </c>
      <c r="O106" s="69" t="s">
        <v>175</v>
      </c>
      <c r="P106" s="69" t="s">
        <v>175</v>
      </c>
      <c r="Q106" s="69" t="s">
        <v>175</v>
      </c>
      <c r="R106" s="69" t="s">
        <v>175</v>
      </c>
      <c r="S106" s="67" t="s">
        <v>175</v>
      </c>
      <c r="T106" s="69" t="s">
        <v>175</v>
      </c>
      <c r="U106" s="69" t="s">
        <v>175</v>
      </c>
    </row>
    <row r="107" spans="1:21" ht="12.75" customHeight="1" x14ac:dyDescent="0.25">
      <c r="A107" s="62"/>
      <c r="B107" s="73" t="s">
        <v>60</v>
      </c>
      <c r="C107" s="69" t="s">
        <v>175</v>
      </c>
      <c r="D107" s="69" t="s">
        <v>175</v>
      </c>
      <c r="E107" s="69">
        <v>15.455170000000001</v>
      </c>
      <c r="F107" s="69" t="s">
        <v>175</v>
      </c>
      <c r="G107" s="69" t="s">
        <v>175</v>
      </c>
      <c r="H107" s="69" t="s">
        <v>175</v>
      </c>
      <c r="I107" s="69" t="s">
        <v>175</v>
      </c>
      <c r="J107" s="69">
        <v>14.478719999999999</v>
      </c>
      <c r="K107" s="69" t="s">
        <v>175</v>
      </c>
      <c r="L107" s="69" t="s">
        <v>175</v>
      </c>
      <c r="M107" s="69" t="s">
        <v>175</v>
      </c>
      <c r="N107" s="69" t="s">
        <v>175</v>
      </c>
      <c r="O107" s="69" t="s">
        <v>175</v>
      </c>
      <c r="P107" s="69" t="s">
        <v>175</v>
      </c>
      <c r="Q107" s="69" t="s">
        <v>175</v>
      </c>
      <c r="R107" s="69" t="s">
        <v>175</v>
      </c>
      <c r="S107" s="67" t="s">
        <v>175</v>
      </c>
      <c r="T107" s="69" t="s">
        <v>175</v>
      </c>
      <c r="U107" s="69" t="s">
        <v>175</v>
      </c>
    </row>
    <row r="108" spans="1:21" ht="12.75" customHeight="1" x14ac:dyDescent="0.25">
      <c r="A108" s="62"/>
      <c r="B108" s="72" t="s">
        <v>61</v>
      </c>
      <c r="C108" s="68">
        <v>95.635739999999998</v>
      </c>
      <c r="D108" s="68">
        <v>73.755780000000001</v>
      </c>
      <c r="E108" s="68">
        <v>72.958370000000002</v>
      </c>
      <c r="F108" s="68">
        <v>79.07735000000001</v>
      </c>
      <c r="G108" s="68">
        <v>77.385360000000006</v>
      </c>
      <c r="H108" s="68">
        <v>75.990470000000002</v>
      </c>
      <c r="I108" s="68">
        <v>78.131609999999995</v>
      </c>
      <c r="J108" s="68">
        <v>75.894960000000012</v>
      </c>
      <c r="K108" s="68">
        <v>76.270780000000002</v>
      </c>
      <c r="L108" s="68">
        <v>75.30677</v>
      </c>
      <c r="M108" s="68">
        <v>75.877160000000003</v>
      </c>
      <c r="N108" s="68">
        <v>76.338710000000006</v>
      </c>
      <c r="O108" s="68">
        <v>73.366540000000001</v>
      </c>
      <c r="P108" s="68">
        <v>74.434190000000001</v>
      </c>
      <c r="Q108" s="68">
        <v>72.20038000000001</v>
      </c>
      <c r="R108" s="68">
        <v>68.641770000000008</v>
      </c>
      <c r="S108" s="68">
        <v>63.12856</v>
      </c>
      <c r="T108" s="68">
        <v>63.69923</v>
      </c>
      <c r="U108" s="68">
        <v>62.392189999999999</v>
      </c>
    </row>
    <row r="109" spans="1:21" ht="12.75" customHeight="1" x14ac:dyDescent="0.25">
      <c r="A109" s="62"/>
      <c r="B109" s="72" t="s">
        <v>16</v>
      </c>
      <c r="C109" s="68">
        <v>4.7131400000000001</v>
      </c>
      <c r="D109" s="68">
        <v>4.4081599999999996</v>
      </c>
      <c r="E109" s="68">
        <v>4.4253800000000005</v>
      </c>
      <c r="F109" s="68">
        <v>4.5030900000000003</v>
      </c>
      <c r="G109" s="68">
        <v>4.6376499999999998</v>
      </c>
      <c r="H109" s="68">
        <v>4.7469200000000003</v>
      </c>
      <c r="I109" s="68">
        <v>4.9572099999999999</v>
      </c>
      <c r="J109" s="68">
        <v>4.91913</v>
      </c>
      <c r="K109" s="68">
        <v>4.8726000000000003</v>
      </c>
      <c r="L109" s="68">
        <v>4.8903800000000004</v>
      </c>
      <c r="M109" s="68">
        <v>4.8440200000000004</v>
      </c>
      <c r="N109" s="68">
        <v>4.8709600000000002</v>
      </c>
      <c r="O109" s="68">
        <v>4.7652200000000002</v>
      </c>
      <c r="P109" s="68">
        <v>5.2873999999999999</v>
      </c>
      <c r="Q109" s="68">
        <v>5.4909399999999993</v>
      </c>
      <c r="R109" s="68">
        <v>5.8804399999999992</v>
      </c>
      <c r="S109" s="68">
        <v>5.6135000000000002</v>
      </c>
      <c r="T109" s="68">
        <v>5.4373100000000001</v>
      </c>
      <c r="U109" s="68">
        <v>5.1867999999999999</v>
      </c>
    </row>
    <row r="110" spans="1:21" ht="12.75" customHeight="1" x14ac:dyDescent="0.25">
      <c r="A110" s="62"/>
      <c r="B110" s="72" t="s">
        <v>155</v>
      </c>
      <c r="C110" s="71" t="s">
        <v>175</v>
      </c>
      <c r="D110" s="71">
        <v>1228.5401399999998</v>
      </c>
      <c r="E110" s="71" t="s">
        <v>175</v>
      </c>
      <c r="F110" s="71" t="s">
        <v>175</v>
      </c>
      <c r="G110" s="68" t="s">
        <v>175</v>
      </c>
      <c r="H110" s="68" t="s">
        <v>175</v>
      </c>
      <c r="I110" s="68" t="s">
        <v>175</v>
      </c>
      <c r="J110" s="68">
        <v>1301.20434</v>
      </c>
      <c r="K110" s="68" t="s">
        <v>175</v>
      </c>
      <c r="L110" s="68" t="s">
        <v>175</v>
      </c>
      <c r="M110" s="68" t="s">
        <v>175</v>
      </c>
      <c r="N110" s="68" t="s">
        <v>175</v>
      </c>
      <c r="O110" s="71" t="s">
        <v>175</v>
      </c>
      <c r="P110" s="71" t="s">
        <v>175</v>
      </c>
      <c r="Q110" s="71" t="s">
        <v>175</v>
      </c>
      <c r="R110" s="71" t="s">
        <v>175</v>
      </c>
      <c r="S110" s="71" t="s">
        <v>175</v>
      </c>
      <c r="T110" s="71" t="s">
        <v>175</v>
      </c>
      <c r="U110" s="71" t="s">
        <v>175</v>
      </c>
    </row>
    <row r="111" spans="1:21" ht="12.75" customHeight="1" x14ac:dyDescent="0.25">
      <c r="A111" s="62"/>
      <c r="B111" s="72" t="s">
        <v>120</v>
      </c>
      <c r="C111" s="71">
        <v>464.55298999999997</v>
      </c>
      <c r="D111" s="71">
        <v>498.30953000000005</v>
      </c>
      <c r="E111" s="71" t="s">
        <v>175</v>
      </c>
      <c r="F111" s="68" t="s">
        <v>175</v>
      </c>
      <c r="G111" s="71" t="s">
        <v>175</v>
      </c>
      <c r="H111" s="71" t="s">
        <v>175</v>
      </c>
      <c r="I111" s="71" t="s">
        <v>175</v>
      </c>
      <c r="J111" s="71">
        <v>1375.5879299999999</v>
      </c>
      <c r="K111" s="71" t="s">
        <v>175</v>
      </c>
      <c r="L111" s="71" t="s">
        <v>175</v>
      </c>
      <c r="M111" s="71" t="s">
        <v>175</v>
      </c>
      <c r="N111" s="71" t="s">
        <v>175</v>
      </c>
      <c r="O111" s="71" t="s">
        <v>175</v>
      </c>
      <c r="P111" s="71" t="s">
        <v>175</v>
      </c>
      <c r="Q111" s="71" t="s">
        <v>175</v>
      </c>
      <c r="R111" s="71" t="s">
        <v>175</v>
      </c>
      <c r="S111" s="71" t="s">
        <v>175</v>
      </c>
      <c r="T111" s="71" t="s">
        <v>175</v>
      </c>
      <c r="U111" s="71" t="s">
        <v>175</v>
      </c>
    </row>
    <row r="112" spans="1:21" ht="12.75" customHeight="1" x14ac:dyDescent="0.25">
      <c r="A112" s="62"/>
      <c r="B112" s="72" t="s">
        <v>62</v>
      </c>
      <c r="C112" s="71" t="s">
        <v>175</v>
      </c>
      <c r="D112" s="71">
        <v>417.01152000000002</v>
      </c>
      <c r="E112" s="71" t="s">
        <v>175</v>
      </c>
      <c r="F112" s="68" t="s">
        <v>175</v>
      </c>
      <c r="G112" s="76" t="s">
        <v>175</v>
      </c>
      <c r="H112" s="71" t="s">
        <v>175</v>
      </c>
      <c r="I112" s="68" t="s">
        <v>175</v>
      </c>
      <c r="J112" s="71">
        <v>492.95466999999996</v>
      </c>
      <c r="K112" s="71" t="s">
        <v>175</v>
      </c>
      <c r="L112" s="71" t="s">
        <v>175</v>
      </c>
      <c r="M112" s="71" t="s">
        <v>175</v>
      </c>
      <c r="N112" s="71" t="s">
        <v>175</v>
      </c>
      <c r="O112" s="71" t="s">
        <v>175</v>
      </c>
      <c r="P112" s="71" t="s">
        <v>175</v>
      </c>
      <c r="Q112" s="71" t="s">
        <v>175</v>
      </c>
      <c r="R112" s="71" t="s">
        <v>175</v>
      </c>
      <c r="S112" s="68" t="s">
        <v>175</v>
      </c>
      <c r="T112" s="71" t="s">
        <v>175</v>
      </c>
      <c r="U112" s="71" t="s">
        <v>175</v>
      </c>
    </row>
    <row r="113" spans="1:22" ht="12.75" customHeight="1" x14ac:dyDescent="0.25">
      <c r="A113" s="62"/>
      <c r="B113" s="73" t="s">
        <v>220</v>
      </c>
      <c r="C113" s="69" t="s">
        <v>175</v>
      </c>
      <c r="D113" s="69" t="s">
        <v>175</v>
      </c>
      <c r="E113" s="69" t="s">
        <v>175</v>
      </c>
      <c r="F113" s="67" t="s">
        <v>175</v>
      </c>
      <c r="G113" s="69" t="s">
        <v>175</v>
      </c>
      <c r="H113" s="69" t="s">
        <v>175</v>
      </c>
      <c r="I113" s="69" t="s">
        <v>175</v>
      </c>
      <c r="J113" s="69" t="s">
        <v>175</v>
      </c>
      <c r="K113" s="69" t="s">
        <v>175</v>
      </c>
      <c r="L113" s="69" t="s">
        <v>175</v>
      </c>
      <c r="M113" s="69" t="s">
        <v>175</v>
      </c>
      <c r="N113" s="69" t="s">
        <v>175</v>
      </c>
      <c r="O113" s="69" t="s">
        <v>175</v>
      </c>
      <c r="P113" s="69" t="s">
        <v>175</v>
      </c>
      <c r="Q113" s="69" t="s">
        <v>175</v>
      </c>
      <c r="R113" s="69" t="s">
        <v>175</v>
      </c>
      <c r="S113" s="69" t="s">
        <v>175</v>
      </c>
      <c r="T113" s="69" t="s">
        <v>175</v>
      </c>
      <c r="U113" s="69" t="s">
        <v>175</v>
      </c>
    </row>
    <row r="114" spans="1:22" ht="12.75" customHeight="1" x14ac:dyDescent="0.25">
      <c r="A114" s="62"/>
      <c r="B114" s="73" t="s">
        <v>17</v>
      </c>
      <c r="C114" s="69">
        <v>52.933690000000006</v>
      </c>
      <c r="D114" s="69">
        <v>55.577949999999994</v>
      </c>
      <c r="E114" s="69">
        <v>57.529319999999998</v>
      </c>
      <c r="F114" s="67">
        <v>59.834489999999995</v>
      </c>
      <c r="G114" s="69">
        <v>60.10051</v>
      </c>
      <c r="H114" s="69">
        <v>63.313739999999996</v>
      </c>
      <c r="I114" s="69">
        <v>64.317220000000006</v>
      </c>
      <c r="J114" s="69">
        <v>67.378489999999999</v>
      </c>
      <c r="K114" s="69">
        <v>69.584419999999994</v>
      </c>
      <c r="L114" s="69">
        <v>67.734979999999993</v>
      </c>
      <c r="M114" s="69">
        <v>67.505359999999996</v>
      </c>
      <c r="N114" s="69">
        <v>65.795960000000008</v>
      </c>
      <c r="O114" s="69">
        <v>67.441839999999999</v>
      </c>
      <c r="P114" s="69">
        <v>67.861469999999997</v>
      </c>
      <c r="Q114" s="69">
        <v>65.669110000000003</v>
      </c>
      <c r="R114" s="69">
        <v>63.888739999999999</v>
      </c>
      <c r="S114" s="69">
        <v>57.816480000000006</v>
      </c>
      <c r="T114" s="69">
        <v>58.037120000000002</v>
      </c>
      <c r="U114" s="69">
        <v>54.111359999999998</v>
      </c>
    </row>
    <row r="115" spans="1:22" ht="12.75" customHeight="1" x14ac:dyDescent="0.25">
      <c r="A115" s="62"/>
      <c r="B115" s="73" t="s">
        <v>121</v>
      </c>
      <c r="C115" s="70" t="s">
        <v>175</v>
      </c>
      <c r="D115" s="70" t="s">
        <v>175</v>
      </c>
      <c r="E115" s="70" t="s">
        <v>175</v>
      </c>
      <c r="F115" s="70">
        <v>62.705880000000001</v>
      </c>
      <c r="G115" s="70" t="s">
        <v>175</v>
      </c>
      <c r="H115" s="70" t="s">
        <v>175</v>
      </c>
      <c r="I115" s="70" t="s">
        <v>175</v>
      </c>
      <c r="J115" s="70">
        <v>72.438720000000004</v>
      </c>
      <c r="K115" s="70" t="s">
        <v>175</v>
      </c>
      <c r="L115" s="70" t="s">
        <v>175</v>
      </c>
      <c r="M115" s="70">
        <v>72.135259999999988</v>
      </c>
      <c r="N115" s="70">
        <v>72.696579999999997</v>
      </c>
      <c r="O115" s="70">
        <v>73.31219999999999</v>
      </c>
      <c r="P115" s="70">
        <v>74.656030000000001</v>
      </c>
      <c r="Q115" s="70">
        <v>76.869810000000001</v>
      </c>
      <c r="R115" s="70">
        <v>76.136250000000004</v>
      </c>
      <c r="S115" s="70">
        <v>73.105050000000006</v>
      </c>
      <c r="T115" s="70">
        <v>75.004469999999998</v>
      </c>
      <c r="U115" s="70" t="s">
        <v>175</v>
      </c>
    </row>
    <row r="116" spans="1:22" ht="12.75" customHeight="1" x14ac:dyDescent="0.25">
      <c r="A116" s="62"/>
      <c r="B116" s="73" t="s">
        <v>18</v>
      </c>
      <c r="C116" s="69">
        <v>515.44632000000001</v>
      </c>
      <c r="D116" s="69">
        <v>487.01188999999999</v>
      </c>
      <c r="E116" s="69">
        <v>506.63182</v>
      </c>
      <c r="F116" s="67">
        <v>501.22316999999998</v>
      </c>
      <c r="G116" s="69">
        <v>516.91640999999993</v>
      </c>
      <c r="H116" s="69">
        <v>531.83384999999998</v>
      </c>
      <c r="I116" s="67">
        <v>528.66986999999995</v>
      </c>
      <c r="J116" s="69">
        <v>534.26212999999996</v>
      </c>
      <c r="K116" s="69">
        <v>531.59172999999998</v>
      </c>
      <c r="L116" s="67">
        <v>527.41333999999995</v>
      </c>
      <c r="M116" s="69">
        <v>551.01165000000003</v>
      </c>
      <c r="N116" s="69">
        <v>548.25945999999999</v>
      </c>
      <c r="O116" s="69">
        <v>544.71541999999999</v>
      </c>
      <c r="P116" s="69">
        <v>533.14820999999995</v>
      </c>
      <c r="Q116" s="69">
        <v>549.34781000000009</v>
      </c>
      <c r="R116" s="69">
        <v>514.92067999999995</v>
      </c>
      <c r="S116" s="67">
        <v>462.70827000000003</v>
      </c>
      <c r="T116" s="69">
        <v>468.72078999999997</v>
      </c>
      <c r="U116" s="69">
        <v>468.33929000000001</v>
      </c>
    </row>
    <row r="117" spans="1:22" ht="12.75" customHeight="1" x14ac:dyDescent="0.25">
      <c r="A117" s="62"/>
      <c r="B117" s="73" t="s">
        <v>63</v>
      </c>
      <c r="C117" s="79" t="s">
        <v>175</v>
      </c>
      <c r="D117" s="69">
        <v>116.1472</v>
      </c>
      <c r="E117" s="69" t="s">
        <v>175</v>
      </c>
      <c r="F117" s="69" t="s">
        <v>175</v>
      </c>
      <c r="G117" s="69" t="s">
        <v>175</v>
      </c>
      <c r="H117" s="69" t="s">
        <v>175</v>
      </c>
      <c r="I117" s="69" t="s">
        <v>175</v>
      </c>
      <c r="J117" s="69" t="s">
        <v>175</v>
      </c>
      <c r="K117" s="69" t="s">
        <v>175</v>
      </c>
      <c r="L117" s="69" t="s">
        <v>175</v>
      </c>
      <c r="M117" s="69" t="s">
        <v>175</v>
      </c>
      <c r="N117" s="69" t="s">
        <v>175</v>
      </c>
      <c r="O117" s="69" t="s">
        <v>175</v>
      </c>
      <c r="P117" s="69" t="s">
        <v>175</v>
      </c>
      <c r="Q117" s="69" t="s">
        <v>175</v>
      </c>
      <c r="R117" s="69" t="s">
        <v>175</v>
      </c>
      <c r="S117" s="67" t="s">
        <v>175</v>
      </c>
      <c r="T117" s="69" t="s">
        <v>175</v>
      </c>
      <c r="U117" s="69" t="s">
        <v>175</v>
      </c>
    </row>
    <row r="118" spans="1:22" ht="12.75" customHeight="1" x14ac:dyDescent="0.25">
      <c r="A118" s="62"/>
      <c r="B118" s="72" t="s">
        <v>19</v>
      </c>
      <c r="C118" s="68">
        <v>1167.5546499999998</v>
      </c>
      <c r="D118" s="68">
        <v>1235.94669</v>
      </c>
      <c r="E118" s="77">
        <v>1256.52979</v>
      </c>
      <c r="F118" s="77">
        <v>1265.5195200000001</v>
      </c>
      <c r="G118" s="77">
        <v>1258.64869</v>
      </c>
      <c r="H118" s="77">
        <v>1216.1904</v>
      </c>
      <c r="I118" s="77">
        <v>1237.04179</v>
      </c>
      <c r="J118" s="77">
        <v>1254.9166</v>
      </c>
      <c r="K118" s="77">
        <v>1229.8837800000001</v>
      </c>
      <c r="L118" s="77">
        <v>1260.8313000000001</v>
      </c>
      <c r="M118" s="77">
        <v>1255.4902099999999</v>
      </c>
      <c r="N118" s="77">
        <v>1251.9014199999999</v>
      </c>
      <c r="O118" s="77">
        <v>1261.01944</v>
      </c>
      <c r="P118" s="77">
        <v>1249.26044</v>
      </c>
      <c r="Q118" s="77">
        <v>1281.84671</v>
      </c>
      <c r="R118" s="77">
        <v>1203.42723</v>
      </c>
      <c r="S118" s="77">
        <v>1133.1876100000002</v>
      </c>
      <c r="T118" s="77">
        <v>1183.7587900000001</v>
      </c>
      <c r="U118" s="77">
        <v>1230.9499499999999</v>
      </c>
      <c r="V118" s="82"/>
    </row>
    <row r="119" spans="1:22" ht="12.75" customHeight="1" x14ac:dyDescent="0.25">
      <c r="A119" s="62"/>
      <c r="B119" s="72" t="s">
        <v>122</v>
      </c>
      <c r="C119" s="68" t="s">
        <v>175</v>
      </c>
      <c r="D119" s="68">
        <v>18.36956</v>
      </c>
      <c r="E119" s="68" t="s">
        <v>175</v>
      </c>
      <c r="F119" s="68" t="s">
        <v>175</v>
      </c>
      <c r="G119" s="68" t="s">
        <v>175</v>
      </c>
      <c r="H119" s="68" t="s">
        <v>175</v>
      </c>
      <c r="I119" s="68" t="s">
        <v>175</v>
      </c>
      <c r="J119" s="68">
        <v>20.140909999999998</v>
      </c>
      <c r="K119" s="68" t="s">
        <v>175</v>
      </c>
      <c r="L119" s="68" t="s">
        <v>175</v>
      </c>
      <c r="M119" s="68" t="s">
        <v>175</v>
      </c>
      <c r="N119" s="68" t="s">
        <v>175</v>
      </c>
      <c r="O119" s="68" t="s">
        <v>175</v>
      </c>
      <c r="P119" s="68">
        <v>28.620330000000003</v>
      </c>
      <c r="Q119" s="68" t="s">
        <v>175</v>
      </c>
      <c r="R119" s="68" t="s">
        <v>175</v>
      </c>
      <c r="S119" s="68" t="s">
        <v>175</v>
      </c>
      <c r="T119" s="68" t="s">
        <v>175</v>
      </c>
      <c r="U119" s="68" t="s">
        <v>175</v>
      </c>
    </row>
    <row r="120" spans="1:22" ht="12.75" customHeight="1" x14ac:dyDescent="0.25">
      <c r="A120" s="62"/>
      <c r="B120" s="72" t="s">
        <v>156</v>
      </c>
      <c r="C120" s="71">
        <v>350.58618999999999</v>
      </c>
      <c r="D120" s="71">
        <v>226.60330999999999</v>
      </c>
      <c r="E120" s="71">
        <v>208.89029000000002</v>
      </c>
      <c r="F120" s="71">
        <v>185.25648000000001</v>
      </c>
      <c r="G120" s="68">
        <v>171.93604000000002</v>
      </c>
      <c r="H120" s="68">
        <v>172.24993000000001</v>
      </c>
      <c r="I120" s="68">
        <v>127.37912</v>
      </c>
      <c r="J120" s="68">
        <v>149.19282999999999</v>
      </c>
      <c r="K120" s="68">
        <v>141.15639000000002</v>
      </c>
      <c r="L120" s="68">
        <v>161.50026</v>
      </c>
      <c r="M120" s="68">
        <v>183.83485999999999</v>
      </c>
      <c r="N120" s="68">
        <v>193.39535000000001</v>
      </c>
      <c r="O120" s="71">
        <v>209.93276999999998</v>
      </c>
      <c r="P120" s="71">
        <v>234.76584</v>
      </c>
      <c r="Q120" s="71">
        <v>240.99063000000001</v>
      </c>
      <c r="R120" s="71">
        <v>226.82514</v>
      </c>
      <c r="S120" s="71">
        <v>244.91444000000001</v>
      </c>
      <c r="T120" s="71">
        <v>266.72437000000002</v>
      </c>
      <c r="U120" s="71">
        <v>256.94895000000002</v>
      </c>
    </row>
    <row r="121" spans="1:22" ht="12.75" customHeight="1" x14ac:dyDescent="0.25">
      <c r="A121" s="62"/>
      <c r="B121" s="72" t="s">
        <v>123</v>
      </c>
      <c r="C121" s="71" t="s">
        <v>175</v>
      </c>
      <c r="D121" s="71">
        <v>-6.5339900000000002</v>
      </c>
      <c r="E121" s="71" t="s">
        <v>175</v>
      </c>
      <c r="F121" s="68" t="s">
        <v>175</v>
      </c>
      <c r="G121" s="71" t="s">
        <v>175</v>
      </c>
      <c r="H121" s="71" t="s">
        <v>175</v>
      </c>
      <c r="I121" s="71" t="s">
        <v>175</v>
      </c>
      <c r="J121" s="71" t="s">
        <v>175</v>
      </c>
      <c r="K121" s="71" t="s">
        <v>175</v>
      </c>
      <c r="L121" s="71" t="s">
        <v>175</v>
      </c>
      <c r="M121" s="71" t="s">
        <v>175</v>
      </c>
      <c r="N121" s="71" t="s">
        <v>175</v>
      </c>
      <c r="O121" s="71" t="s">
        <v>175</v>
      </c>
      <c r="P121" s="71" t="s">
        <v>175</v>
      </c>
      <c r="Q121" s="71" t="s">
        <v>175</v>
      </c>
      <c r="R121" s="71" t="s">
        <v>175</v>
      </c>
      <c r="S121" s="71" t="s">
        <v>175</v>
      </c>
      <c r="T121" s="71" t="s">
        <v>175</v>
      </c>
      <c r="U121" s="71" t="s">
        <v>175</v>
      </c>
    </row>
    <row r="122" spans="1:22" ht="12.75" customHeight="1" x14ac:dyDescent="0.25">
      <c r="A122" s="62"/>
      <c r="B122" s="72" t="s">
        <v>157</v>
      </c>
      <c r="C122" s="71" t="s">
        <v>175</v>
      </c>
      <c r="D122" s="71">
        <v>2.7969999999999998E-2</v>
      </c>
      <c r="E122" s="71" t="s">
        <v>175</v>
      </c>
      <c r="F122" s="68" t="s">
        <v>175</v>
      </c>
      <c r="G122" s="71" t="s">
        <v>175</v>
      </c>
      <c r="H122" s="71" t="s">
        <v>175</v>
      </c>
      <c r="I122" s="68" t="s">
        <v>175</v>
      </c>
      <c r="J122" s="71" t="s">
        <v>175</v>
      </c>
      <c r="K122" s="71" t="s">
        <v>175</v>
      </c>
      <c r="L122" s="71" t="s">
        <v>175</v>
      </c>
      <c r="M122" s="71" t="s">
        <v>175</v>
      </c>
      <c r="N122" s="71" t="s">
        <v>175</v>
      </c>
      <c r="O122" s="71" t="s">
        <v>175</v>
      </c>
      <c r="P122" s="71" t="s">
        <v>175</v>
      </c>
      <c r="Q122" s="71" t="s">
        <v>175</v>
      </c>
      <c r="R122" s="71" t="s">
        <v>175</v>
      </c>
      <c r="S122" s="68" t="s">
        <v>175</v>
      </c>
      <c r="T122" s="71" t="s">
        <v>175</v>
      </c>
      <c r="U122" s="71" t="s">
        <v>175</v>
      </c>
    </row>
    <row r="123" spans="1:22" ht="12.75" customHeight="1" x14ac:dyDescent="0.25">
      <c r="A123" s="62"/>
      <c r="B123" s="73" t="s">
        <v>221</v>
      </c>
      <c r="C123" s="69" t="s">
        <v>175</v>
      </c>
      <c r="D123" s="69">
        <v>32.351390000000002</v>
      </c>
      <c r="E123" s="69" t="s">
        <v>175</v>
      </c>
      <c r="F123" s="67" t="s">
        <v>175</v>
      </c>
      <c r="G123" s="69" t="s">
        <v>175</v>
      </c>
      <c r="H123" s="69" t="s">
        <v>175</v>
      </c>
      <c r="I123" s="69" t="s">
        <v>175</v>
      </c>
      <c r="J123" s="69" t="s">
        <v>175</v>
      </c>
      <c r="K123" s="69" t="s">
        <v>175</v>
      </c>
      <c r="L123" s="69" t="s">
        <v>175</v>
      </c>
      <c r="M123" s="69" t="s">
        <v>175</v>
      </c>
      <c r="N123" s="69" t="s">
        <v>175</v>
      </c>
      <c r="O123" s="69" t="s">
        <v>175</v>
      </c>
      <c r="P123" s="69" t="s">
        <v>175</v>
      </c>
      <c r="Q123" s="69" t="s">
        <v>175</v>
      </c>
      <c r="R123" s="69" t="s">
        <v>175</v>
      </c>
      <c r="S123" s="69" t="s">
        <v>175</v>
      </c>
      <c r="T123" s="69" t="s">
        <v>175</v>
      </c>
      <c r="U123" s="69" t="s">
        <v>175</v>
      </c>
    </row>
    <row r="124" spans="1:22" ht="12.75" customHeight="1" x14ac:dyDescent="0.25">
      <c r="A124" s="62"/>
      <c r="B124" s="73" t="s">
        <v>20</v>
      </c>
      <c r="C124" s="69">
        <v>29.48583</v>
      </c>
      <c r="D124" s="69">
        <v>11.003459999999999</v>
      </c>
      <c r="E124" s="69">
        <v>10.02299</v>
      </c>
      <c r="F124" s="67">
        <v>10.789959999999999</v>
      </c>
      <c r="G124" s="79">
        <v>10.572569999999999</v>
      </c>
      <c r="H124" s="69">
        <v>10.81968</v>
      </c>
      <c r="I124" s="69">
        <v>9.8546399999999998</v>
      </c>
      <c r="J124" s="69">
        <v>10.33264</v>
      </c>
      <c r="K124" s="69">
        <v>10.035440000000001</v>
      </c>
      <c r="L124" s="69">
        <v>10.88287</v>
      </c>
      <c r="M124" s="69">
        <v>11.02458</v>
      </c>
      <c r="N124" s="69">
        <v>11.63777</v>
      </c>
      <c r="O124" s="69">
        <v>11.329040000000001</v>
      </c>
      <c r="P124" s="69" t="s">
        <v>175</v>
      </c>
      <c r="Q124" s="69" t="s">
        <v>175</v>
      </c>
      <c r="R124" s="69" t="s">
        <v>175</v>
      </c>
      <c r="S124" s="69" t="s">
        <v>175</v>
      </c>
      <c r="T124" s="69" t="s">
        <v>175</v>
      </c>
      <c r="U124" s="69" t="s">
        <v>175</v>
      </c>
    </row>
    <row r="125" spans="1:22" ht="12.75" customHeight="1" x14ac:dyDescent="0.25">
      <c r="A125" s="62"/>
      <c r="B125" s="73" t="s">
        <v>222</v>
      </c>
      <c r="C125" s="70">
        <v>-97.437269999999998</v>
      </c>
      <c r="D125" s="70" t="s">
        <v>175</v>
      </c>
      <c r="E125" s="70" t="s">
        <v>175</v>
      </c>
      <c r="F125" s="70" t="s">
        <v>175</v>
      </c>
      <c r="G125" s="70" t="s">
        <v>175</v>
      </c>
      <c r="H125" s="70" t="s">
        <v>175</v>
      </c>
      <c r="I125" s="70" t="s">
        <v>175</v>
      </c>
      <c r="J125" s="70">
        <v>50.817970000000003</v>
      </c>
      <c r="K125" s="70" t="s">
        <v>175</v>
      </c>
      <c r="L125" s="70" t="s">
        <v>175</v>
      </c>
      <c r="M125" s="70" t="s">
        <v>175</v>
      </c>
      <c r="N125" s="70" t="s">
        <v>175</v>
      </c>
      <c r="O125" s="70" t="s">
        <v>175</v>
      </c>
      <c r="P125" s="70" t="s">
        <v>175</v>
      </c>
      <c r="Q125" s="70" t="s">
        <v>175</v>
      </c>
      <c r="R125" s="70" t="s">
        <v>175</v>
      </c>
      <c r="S125" s="70" t="s">
        <v>175</v>
      </c>
      <c r="T125" s="70" t="s">
        <v>175</v>
      </c>
      <c r="U125" s="70" t="s">
        <v>175</v>
      </c>
    </row>
    <row r="126" spans="1:22" ht="12.75" customHeight="1" x14ac:dyDescent="0.25">
      <c r="A126" s="62"/>
      <c r="B126" s="73" t="s">
        <v>21</v>
      </c>
      <c r="C126" s="69">
        <v>6.3463700000000003</v>
      </c>
      <c r="D126" s="69">
        <v>-6.6823300000000003</v>
      </c>
      <c r="E126" s="69">
        <v>-6.0891200000000003</v>
      </c>
      <c r="F126" s="67">
        <v>-6.6688199999999993</v>
      </c>
      <c r="G126" s="69">
        <v>-4.4118399999999998</v>
      </c>
      <c r="H126" s="69">
        <v>-3.4251799999999997</v>
      </c>
      <c r="I126" s="67">
        <v>-3.8606799999999999</v>
      </c>
      <c r="J126" s="69">
        <v>-4.0967500000000001</v>
      </c>
      <c r="K126" s="69">
        <v>-3.4424399999999999</v>
      </c>
      <c r="L126" s="67">
        <v>-1.0595699999999999</v>
      </c>
      <c r="M126" s="69">
        <v>-2.1881699999999999</v>
      </c>
      <c r="N126" s="69">
        <v>-2.1370300000000002</v>
      </c>
      <c r="O126" s="69">
        <v>-2.3383099999999999</v>
      </c>
      <c r="P126" s="69">
        <v>-3.7010200000000002</v>
      </c>
      <c r="Q126" s="69">
        <v>-2.78104</v>
      </c>
      <c r="R126" s="69">
        <v>-4.8322299999999991</v>
      </c>
      <c r="S126" s="67">
        <v>-3.5233300000000001</v>
      </c>
      <c r="T126" s="69">
        <v>0.85836999999999997</v>
      </c>
      <c r="U126" s="69">
        <v>-0.69035000000000002</v>
      </c>
    </row>
    <row r="127" spans="1:22" ht="12.75" customHeight="1" x14ac:dyDescent="0.25">
      <c r="A127" s="62"/>
      <c r="B127" s="73" t="s">
        <v>65</v>
      </c>
      <c r="C127" s="69" t="s">
        <v>175</v>
      </c>
      <c r="D127" s="69">
        <v>15.908580000000001</v>
      </c>
      <c r="E127" s="69" t="s">
        <v>175</v>
      </c>
      <c r="F127" s="69" t="s">
        <v>175</v>
      </c>
      <c r="G127" s="69" t="s">
        <v>175</v>
      </c>
      <c r="H127" s="69" t="s">
        <v>175</v>
      </c>
      <c r="I127" s="69" t="s">
        <v>175</v>
      </c>
      <c r="J127" s="69">
        <v>18.370069999999998</v>
      </c>
      <c r="K127" s="69" t="s">
        <v>175</v>
      </c>
      <c r="L127" s="69" t="s">
        <v>175</v>
      </c>
      <c r="M127" s="69" t="s">
        <v>175</v>
      </c>
      <c r="N127" s="69" t="s">
        <v>175</v>
      </c>
      <c r="O127" s="69" t="s">
        <v>175</v>
      </c>
      <c r="P127" s="69" t="s">
        <v>175</v>
      </c>
      <c r="Q127" s="69" t="s">
        <v>175</v>
      </c>
      <c r="R127" s="69" t="s">
        <v>175</v>
      </c>
      <c r="S127" s="67" t="s">
        <v>175</v>
      </c>
      <c r="T127" s="69" t="s">
        <v>175</v>
      </c>
      <c r="U127" s="69" t="s">
        <v>175</v>
      </c>
    </row>
    <row r="128" spans="1:22" ht="12.75" customHeight="1" x14ac:dyDescent="0.25">
      <c r="A128" s="62"/>
      <c r="B128" s="72" t="s">
        <v>126</v>
      </c>
      <c r="C128" s="68" t="s">
        <v>175</v>
      </c>
      <c r="D128" s="68">
        <v>3.0808599999999999</v>
      </c>
      <c r="E128" s="68" t="s">
        <v>175</v>
      </c>
      <c r="F128" s="68" t="s">
        <v>175</v>
      </c>
      <c r="G128" s="68" t="s">
        <v>175</v>
      </c>
      <c r="H128" s="77" t="s">
        <v>175</v>
      </c>
      <c r="I128" s="68" t="s">
        <v>175</v>
      </c>
      <c r="J128" s="68">
        <v>2.1349099999999996</v>
      </c>
      <c r="K128" s="68" t="s">
        <v>175</v>
      </c>
      <c r="L128" s="68" t="s">
        <v>175</v>
      </c>
      <c r="M128" s="68" t="s">
        <v>175</v>
      </c>
      <c r="N128" s="68" t="s">
        <v>175</v>
      </c>
      <c r="O128" s="68" t="s">
        <v>175</v>
      </c>
      <c r="P128" s="68" t="s">
        <v>175</v>
      </c>
      <c r="Q128" s="68" t="s">
        <v>175</v>
      </c>
      <c r="R128" s="68" t="s">
        <v>175</v>
      </c>
      <c r="S128" s="68" t="s">
        <v>175</v>
      </c>
      <c r="T128" s="68" t="s">
        <v>175</v>
      </c>
      <c r="U128" s="68" t="s">
        <v>175</v>
      </c>
    </row>
    <row r="129" spans="1:21" ht="12.75" customHeight="1" x14ac:dyDescent="0.25">
      <c r="A129" s="62"/>
      <c r="B129" s="72" t="s">
        <v>223</v>
      </c>
      <c r="C129" s="68" t="s">
        <v>175</v>
      </c>
      <c r="D129" s="68" t="s">
        <v>175</v>
      </c>
      <c r="E129" s="68" t="s">
        <v>175</v>
      </c>
      <c r="F129" s="68" t="s">
        <v>175</v>
      </c>
      <c r="G129" s="68" t="s">
        <v>175</v>
      </c>
      <c r="H129" s="68" t="s">
        <v>175</v>
      </c>
      <c r="I129" s="68" t="s">
        <v>175</v>
      </c>
      <c r="J129" s="68">
        <v>-88.78922</v>
      </c>
      <c r="K129" s="68" t="s">
        <v>175</v>
      </c>
      <c r="L129" s="68" t="s">
        <v>175</v>
      </c>
      <c r="M129" s="68" t="s">
        <v>175</v>
      </c>
      <c r="N129" s="68" t="s">
        <v>175</v>
      </c>
      <c r="O129" s="68" t="s">
        <v>175</v>
      </c>
      <c r="P129" s="68" t="s">
        <v>175</v>
      </c>
      <c r="Q129" s="68" t="s">
        <v>175</v>
      </c>
      <c r="R129" s="68" t="s">
        <v>175</v>
      </c>
      <c r="S129" s="68" t="s">
        <v>175</v>
      </c>
      <c r="T129" s="68" t="s">
        <v>175</v>
      </c>
      <c r="U129" s="68" t="s">
        <v>175</v>
      </c>
    </row>
    <row r="130" spans="1:21" ht="12.75" customHeight="1" x14ac:dyDescent="0.25">
      <c r="A130" s="62"/>
      <c r="B130" s="72" t="s">
        <v>224</v>
      </c>
      <c r="C130" s="71" t="s">
        <v>175</v>
      </c>
      <c r="D130" s="71" t="s">
        <v>175</v>
      </c>
      <c r="E130" s="71" t="s">
        <v>175</v>
      </c>
      <c r="F130" s="71" t="s">
        <v>175</v>
      </c>
      <c r="G130" s="68" t="s">
        <v>175</v>
      </c>
      <c r="H130" s="68" t="s">
        <v>175</v>
      </c>
      <c r="I130" s="68" t="s">
        <v>175</v>
      </c>
      <c r="J130" s="68" t="s">
        <v>175</v>
      </c>
      <c r="K130" s="68" t="s">
        <v>175</v>
      </c>
      <c r="L130" s="68" t="s">
        <v>175</v>
      </c>
      <c r="M130" s="68" t="s">
        <v>175</v>
      </c>
      <c r="N130" s="68" t="s">
        <v>175</v>
      </c>
      <c r="O130" s="71" t="s">
        <v>175</v>
      </c>
      <c r="P130" s="71" t="s">
        <v>175</v>
      </c>
      <c r="Q130" s="71" t="s">
        <v>175</v>
      </c>
      <c r="R130" s="71" t="s">
        <v>175</v>
      </c>
      <c r="S130" s="71" t="s">
        <v>175</v>
      </c>
      <c r="T130" s="71" t="s">
        <v>175</v>
      </c>
      <c r="U130" s="71" t="s">
        <v>175</v>
      </c>
    </row>
    <row r="131" spans="1:21" ht="12.75" customHeight="1" x14ac:dyDescent="0.25">
      <c r="A131" s="62"/>
      <c r="B131" s="72" t="s">
        <v>158</v>
      </c>
      <c r="C131" s="71">
        <v>0.21921000000000002</v>
      </c>
      <c r="D131" s="71">
        <v>0.21997</v>
      </c>
      <c r="E131" s="71">
        <v>0.22347999999999998</v>
      </c>
      <c r="F131" s="68">
        <v>0.22578000000000001</v>
      </c>
      <c r="G131" s="71">
        <v>0.23849999999999999</v>
      </c>
      <c r="H131" s="71">
        <v>0.24977000000000002</v>
      </c>
      <c r="I131" s="71">
        <v>0.24865999999999999</v>
      </c>
      <c r="J131" s="71">
        <v>0.24258000000000002</v>
      </c>
      <c r="K131" s="71">
        <v>0.24212999999999998</v>
      </c>
      <c r="L131" s="71">
        <v>0.24775</v>
      </c>
      <c r="M131" s="71">
        <v>0.2576</v>
      </c>
      <c r="N131" s="71">
        <v>0.25817000000000001</v>
      </c>
      <c r="O131" s="71">
        <v>0.25907999999999998</v>
      </c>
      <c r="P131" s="71">
        <v>0.26151999999999997</v>
      </c>
      <c r="Q131" s="71">
        <v>0.23216000000000001</v>
      </c>
      <c r="R131" s="71">
        <v>0.25202000000000002</v>
      </c>
      <c r="S131" s="71">
        <v>0.23741999999999999</v>
      </c>
      <c r="T131" s="71">
        <v>0.22249000000000002</v>
      </c>
      <c r="U131" s="71">
        <v>0.20910000000000001</v>
      </c>
    </row>
    <row r="132" spans="1:21" ht="12.75" customHeight="1" x14ac:dyDescent="0.25">
      <c r="A132" s="62"/>
      <c r="B132" s="72" t="s">
        <v>22</v>
      </c>
      <c r="C132" s="71">
        <v>44.427769999999995</v>
      </c>
      <c r="D132" s="71">
        <v>18.359349999999999</v>
      </c>
      <c r="E132" s="71">
        <v>18.560209999999998</v>
      </c>
      <c r="F132" s="68">
        <v>25.045349999999999</v>
      </c>
      <c r="G132" s="71">
        <v>23.120080000000002</v>
      </c>
      <c r="H132" s="71">
        <v>16.018170000000001</v>
      </c>
      <c r="I132" s="68">
        <v>13.417</v>
      </c>
      <c r="J132" s="71">
        <v>10.24549</v>
      </c>
      <c r="K132" s="71">
        <v>7.8845799999999997</v>
      </c>
      <c r="L132" s="71">
        <v>15.76843</v>
      </c>
      <c r="M132" s="71">
        <v>11.57737</v>
      </c>
      <c r="N132" s="71">
        <v>15.52901</v>
      </c>
      <c r="O132" s="71">
        <v>18.48461</v>
      </c>
      <c r="P132" s="71">
        <v>18.849150000000002</v>
      </c>
      <c r="Q132" s="71">
        <v>22.513189999999998</v>
      </c>
      <c r="R132" s="71">
        <v>16.393630000000002</v>
      </c>
      <c r="S132" s="68">
        <v>9.7630800000000004</v>
      </c>
      <c r="T132" s="71">
        <v>10.637709999999998</v>
      </c>
      <c r="U132" s="71">
        <v>11.105709999999998</v>
      </c>
    </row>
    <row r="133" spans="1:21" ht="14.25" customHeight="1" x14ac:dyDescent="0.25">
      <c r="A133" s="62"/>
      <c r="B133" s="73" t="s">
        <v>66</v>
      </c>
      <c r="C133" s="69">
        <v>13.234120000000001</v>
      </c>
      <c r="D133" s="69">
        <v>12.35769</v>
      </c>
      <c r="E133" s="69">
        <v>9.9232499999999995</v>
      </c>
      <c r="F133" s="67">
        <v>9.8119099999999992</v>
      </c>
      <c r="G133" s="69">
        <v>9.0683700000000016</v>
      </c>
      <c r="H133" s="69">
        <v>8.4342399999999991</v>
      </c>
      <c r="I133" s="69">
        <v>8.729709999999999</v>
      </c>
      <c r="J133" s="69">
        <v>9.3629500000000014</v>
      </c>
      <c r="K133" s="69">
        <v>9.7961100000000005</v>
      </c>
      <c r="L133" s="69">
        <v>10.57727</v>
      </c>
      <c r="M133" s="69">
        <v>10.912049999999999</v>
      </c>
      <c r="N133" s="69">
        <v>12.440379999999999</v>
      </c>
      <c r="O133" s="69">
        <v>12.704319999999999</v>
      </c>
      <c r="P133" s="69">
        <v>12.66723</v>
      </c>
      <c r="Q133" s="69">
        <v>12.085959999999998</v>
      </c>
      <c r="R133" s="69">
        <v>11.798540000000001</v>
      </c>
      <c r="S133" s="69">
        <v>11.260620000000001</v>
      </c>
      <c r="T133" s="69">
        <v>11.828049999999999</v>
      </c>
      <c r="U133" s="69">
        <v>11.693149999999999</v>
      </c>
    </row>
    <row r="134" spans="1:21" ht="12.75" customHeight="1" x14ac:dyDescent="0.25">
      <c r="A134" s="62"/>
      <c r="B134" s="73" t="s">
        <v>67</v>
      </c>
      <c r="C134" s="69" t="s">
        <v>175</v>
      </c>
      <c r="D134" s="69">
        <v>-217.03734</v>
      </c>
      <c r="E134" s="69" t="s">
        <v>175</v>
      </c>
      <c r="F134" s="67" t="s">
        <v>175</v>
      </c>
      <c r="G134" s="69" t="s">
        <v>175</v>
      </c>
      <c r="H134" s="69" t="s">
        <v>175</v>
      </c>
      <c r="I134" s="69" t="s">
        <v>175</v>
      </c>
      <c r="J134" s="69">
        <v>-203.91220000000001</v>
      </c>
      <c r="K134" s="69" t="s">
        <v>175</v>
      </c>
      <c r="L134" s="69" t="s">
        <v>175</v>
      </c>
      <c r="M134" s="69" t="s">
        <v>175</v>
      </c>
      <c r="N134" s="69" t="s">
        <v>175</v>
      </c>
      <c r="O134" s="69" t="s">
        <v>175</v>
      </c>
      <c r="P134" s="69" t="s">
        <v>175</v>
      </c>
      <c r="Q134" s="69" t="s">
        <v>175</v>
      </c>
      <c r="R134" s="69" t="s">
        <v>175</v>
      </c>
      <c r="S134" s="69" t="s">
        <v>175</v>
      </c>
      <c r="T134" s="69" t="s">
        <v>175</v>
      </c>
      <c r="U134" s="69" t="s">
        <v>175</v>
      </c>
    </row>
    <row r="135" spans="1:21" ht="12.75" customHeight="1" x14ac:dyDescent="0.25">
      <c r="A135" s="62"/>
      <c r="B135" s="73" t="s">
        <v>127</v>
      </c>
      <c r="C135" s="70">
        <v>27.945209999999999</v>
      </c>
      <c r="D135" s="70">
        <v>24.58588</v>
      </c>
      <c r="E135" s="70" t="s">
        <v>175</v>
      </c>
      <c r="F135" s="70" t="s">
        <v>175</v>
      </c>
      <c r="G135" s="70" t="s">
        <v>175</v>
      </c>
      <c r="H135" s="70" t="s">
        <v>175</v>
      </c>
      <c r="I135" s="70" t="s">
        <v>175</v>
      </c>
      <c r="J135" s="70" t="s">
        <v>175</v>
      </c>
      <c r="K135" s="70" t="s">
        <v>175</v>
      </c>
      <c r="L135" s="70" t="s">
        <v>175</v>
      </c>
      <c r="M135" s="70" t="s">
        <v>175</v>
      </c>
      <c r="N135" s="70" t="s">
        <v>175</v>
      </c>
      <c r="O135" s="70" t="s">
        <v>175</v>
      </c>
      <c r="P135" s="70" t="s">
        <v>175</v>
      </c>
      <c r="Q135" s="70" t="s">
        <v>175</v>
      </c>
      <c r="R135" s="70" t="s">
        <v>175</v>
      </c>
      <c r="S135" s="70" t="s">
        <v>175</v>
      </c>
      <c r="T135" s="70" t="s">
        <v>175</v>
      </c>
      <c r="U135" s="70" t="s">
        <v>175</v>
      </c>
    </row>
    <row r="136" spans="1:21" ht="12.75" customHeight="1" x14ac:dyDescent="0.25">
      <c r="A136" s="62"/>
      <c r="B136" s="73" t="s">
        <v>159</v>
      </c>
      <c r="C136" s="69" t="s">
        <v>175</v>
      </c>
      <c r="D136" s="69">
        <v>75.602809999999991</v>
      </c>
      <c r="E136" s="69" t="s">
        <v>175</v>
      </c>
      <c r="F136" s="67" t="s">
        <v>175</v>
      </c>
      <c r="G136" s="69" t="s">
        <v>175</v>
      </c>
      <c r="H136" s="69" t="s">
        <v>175</v>
      </c>
      <c r="I136" s="67" t="s">
        <v>175</v>
      </c>
      <c r="J136" s="69">
        <v>-26.797580000000004</v>
      </c>
      <c r="K136" s="69" t="s">
        <v>175</v>
      </c>
      <c r="L136" s="67" t="s">
        <v>175</v>
      </c>
      <c r="M136" s="69" t="s">
        <v>175</v>
      </c>
      <c r="N136" s="69" t="s">
        <v>175</v>
      </c>
      <c r="O136" s="69" t="s">
        <v>175</v>
      </c>
      <c r="P136" s="69" t="s">
        <v>175</v>
      </c>
      <c r="Q136" s="69" t="s">
        <v>175</v>
      </c>
      <c r="R136" s="69" t="s">
        <v>175</v>
      </c>
      <c r="S136" s="67" t="s">
        <v>175</v>
      </c>
      <c r="T136" s="69" t="s">
        <v>175</v>
      </c>
      <c r="U136" s="69" t="s">
        <v>175</v>
      </c>
    </row>
    <row r="137" spans="1:21" ht="12.75" customHeight="1" x14ac:dyDescent="0.25">
      <c r="A137" s="62"/>
      <c r="B137" s="73" t="s">
        <v>160</v>
      </c>
      <c r="C137" s="69" t="s">
        <v>175</v>
      </c>
      <c r="D137" s="69">
        <v>0.15297999999999998</v>
      </c>
      <c r="E137" s="69" t="s">
        <v>175</v>
      </c>
      <c r="F137" s="69" t="s">
        <v>175</v>
      </c>
      <c r="G137" s="69" t="s">
        <v>175</v>
      </c>
      <c r="H137" s="69" t="s">
        <v>175</v>
      </c>
      <c r="I137" s="69" t="s">
        <v>175</v>
      </c>
      <c r="J137" s="69" t="s">
        <v>175</v>
      </c>
      <c r="K137" s="69" t="s">
        <v>175</v>
      </c>
      <c r="L137" s="69" t="s">
        <v>175</v>
      </c>
      <c r="M137" s="69" t="s">
        <v>175</v>
      </c>
      <c r="N137" s="69" t="s">
        <v>175</v>
      </c>
      <c r="O137" s="69" t="s">
        <v>175</v>
      </c>
      <c r="P137" s="69" t="s">
        <v>175</v>
      </c>
      <c r="Q137" s="69" t="s">
        <v>175</v>
      </c>
      <c r="R137" s="69" t="s">
        <v>175</v>
      </c>
      <c r="S137" s="67" t="s">
        <v>175</v>
      </c>
      <c r="T137" s="69" t="s">
        <v>175</v>
      </c>
      <c r="U137" s="69" t="s">
        <v>175</v>
      </c>
    </row>
    <row r="138" spans="1:21" ht="12.75" customHeight="1" x14ac:dyDescent="0.25">
      <c r="A138" s="62"/>
      <c r="B138" s="72" t="s">
        <v>68</v>
      </c>
      <c r="C138" s="68" t="s">
        <v>175</v>
      </c>
      <c r="D138" s="68" t="s">
        <v>175</v>
      </c>
      <c r="E138" s="68">
        <v>-1.08185</v>
      </c>
      <c r="F138" s="68" t="s">
        <v>175</v>
      </c>
      <c r="G138" s="77" t="s">
        <v>175</v>
      </c>
      <c r="H138" s="68" t="s">
        <v>175</v>
      </c>
      <c r="I138" s="68" t="s">
        <v>175</v>
      </c>
      <c r="J138" s="68">
        <v>-52.314019999999999</v>
      </c>
      <c r="K138" s="68" t="s">
        <v>175</v>
      </c>
      <c r="L138" s="68" t="s">
        <v>175</v>
      </c>
      <c r="M138" s="68" t="s">
        <v>175</v>
      </c>
      <c r="N138" s="68" t="s">
        <v>175</v>
      </c>
      <c r="O138" s="68" t="s">
        <v>175</v>
      </c>
      <c r="P138" s="68" t="s">
        <v>175</v>
      </c>
      <c r="Q138" s="68" t="s">
        <v>175</v>
      </c>
      <c r="R138" s="68" t="s">
        <v>175</v>
      </c>
      <c r="S138" s="68" t="s">
        <v>175</v>
      </c>
      <c r="T138" s="68" t="s">
        <v>175</v>
      </c>
      <c r="U138" s="68" t="s">
        <v>175</v>
      </c>
    </row>
    <row r="139" spans="1:21" ht="12.75" customHeight="1" x14ac:dyDescent="0.25">
      <c r="A139" s="62"/>
      <c r="B139" s="72" t="s">
        <v>69</v>
      </c>
      <c r="C139" s="68">
        <v>1.9866300000000001</v>
      </c>
      <c r="D139" s="68">
        <v>2.4267300000000001</v>
      </c>
      <c r="E139" s="68">
        <v>2.4115500000000001</v>
      </c>
      <c r="F139" s="68">
        <v>2.45784</v>
      </c>
      <c r="G139" s="68">
        <v>2.53525</v>
      </c>
      <c r="H139" s="68">
        <v>2.5139499999999999</v>
      </c>
      <c r="I139" s="68">
        <v>2.6053899999999999</v>
      </c>
      <c r="J139" s="68">
        <v>2.5442499999999999</v>
      </c>
      <c r="K139" s="68">
        <v>2.6677900000000001</v>
      </c>
      <c r="L139" s="68">
        <v>2.7017399999999996</v>
      </c>
      <c r="M139" s="68">
        <v>2.8893599999999999</v>
      </c>
      <c r="N139" s="68">
        <v>2.87127</v>
      </c>
      <c r="O139" s="68">
        <v>2.97044</v>
      </c>
      <c r="P139" s="68">
        <v>2.9714099999999997</v>
      </c>
      <c r="Q139" s="68">
        <v>3.0843099999999999</v>
      </c>
      <c r="R139" s="68">
        <v>3.0495199999999998</v>
      </c>
      <c r="S139" s="68">
        <v>2.9859499999999999</v>
      </c>
      <c r="T139" s="68">
        <v>2.9871999999999996</v>
      </c>
      <c r="U139" s="68">
        <v>3.0196799999999997</v>
      </c>
    </row>
    <row r="140" spans="1:21" ht="12.75" customHeight="1" x14ac:dyDescent="0.25">
      <c r="A140" s="62"/>
      <c r="B140" s="72" t="s">
        <v>228</v>
      </c>
      <c r="C140" s="71" t="s">
        <v>175</v>
      </c>
      <c r="D140" s="71" t="s">
        <v>175</v>
      </c>
      <c r="E140" s="71" t="s">
        <v>175</v>
      </c>
      <c r="F140" s="71" t="s">
        <v>175</v>
      </c>
      <c r="G140" s="68" t="s">
        <v>175</v>
      </c>
      <c r="H140" s="68" t="s">
        <v>175</v>
      </c>
      <c r="I140" s="68" t="s">
        <v>175</v>
      </c>
      <c r="J140" s="68" t="s">
        <v>175</v>
      </c>
      <c r="K140" s="68" t="s">
        <v>175</v>
      </c>
      <c r="L140" s="68" t="s">
        <v>175</v>
      </c>
      <c r="M140" s="68" t="s">
        <v>175</v>
      </c>
      <c r="N140" s="68" t="s">
        <v>175</v>
      </c>
      <c r="O140" s="71" t="s">
        <v>175</v>
      </c>
      <c r="P140" s="71" t="s">
        <v>175</v>
      </c>
      <c r="Q140" s="71" t="s">
        <v>175</v>
      </c>
      <c r="R140" s="71" t="s">
        <v>175</v>
      </c>
      <c r="S140" s="71" t="s">
        <v>175</v>
      </c>
      <c r="T140" s="71" t="s">
        <v>175</v>
      </c>
      <c r="U140" s="71" t="s">
        <v>175</v>
      </c>
    </row>
    <row r="141" spans="1:21" ht="12.75" customHeight="1" x14ac:dyDescent="0.25">
      <c r="A141" s="62"/>
      <c r="B141" s="72" t="s">
        <v>70</v>
      </c>
      <c r="C141" s="71" t="s">
        <v>175</v>
      </c>
      <c r="D141" s="71" t="s">
        <v>175</v>
      </c>
      <c r="E141" s="71">
        <v>3.5805500000000001</v>
      </c>
      <c r="F141" s="68" t="s">
        <v>175</v>
      </c>
      <c r="G141" s="71" t="s">
        <v>175</v>
      </c>
      <c r="H141" s="71" t="s">
        <v>175</v>
      </c>
      <c r="I141" s="71" t="s">
        <v>175</v>
      </c>
      <c r="J141" s="71">
        <v>5.6243800000000004</v>
      </c>
      <c r="K141" s="71" t="s">
        <v>175</v>
      </c>
      <c r="L141" s="71" t="s">
        <v>175</v>
      </c>
      <c r="M141" s="71" t="s">
        <v>175</v>
      </c>
      <c r="N141" s="71" t="s">
        <v>175</v>
      </c>
      <c r="O141" s="71" t="s">
        <v>175</v>
      </c>
      <c r="P141" s="71" t="s">
        <v>175</v>
      </c>
      <c r="Q141" s="71" t="s">
        <v>175</v>
      </c>
      <c r="R141" s="71" t="s">
        <v>175</v>
      </c>
      <c r="S141" s="71" t="s">
        <v>175</v>
      </c>
      <c r="T141" s="71" t="s">
        <v>175</v>
      </c>
      <c r="U141" s="71" t="s">
        <v>175</v>
      </c>
    </row>
    <row r="142" spans="1:21" ht="12.75" customHeight="1" x14ac:dyDescent="0.25">
      <c r="A142" s="62"/>
      <c r="B142" s="72" t="s">
        <v>71</v>
      </c>
      <c r="C142" s="71" t="s">
        <v>175</v>
      </c>
      <c r="D142" s="71" t="s">
        <v>175</v>
      </c>
      <c r="E142" s="71">
        <v>1.8374900000000001</v>
      </c>
      <c r="F142" s="68" t="s">
        <v>175</v>
      </c>
      <c r="G142" s="71" t="s">
        <v>175</v>
      </c>
      <c r="H142" s="71" t="s">
        <v>175</v>
      </c>
      <c r="I142" s="68" t="s">
        <v>175</v>
      </c>
      <c r="J142" s="71">
        <v>3.91439</v>
      </c>
      <c r="K142" s="71">
        <v>4.0144299999999999</v>
      </c>
      <c r="L142" s="71">
        <v>3.9653400000000003</v>
      </c>
      <c r="M142" s="71">
        <v>4.1298500000000002</v>
      </c>
      <c r="N142" s="71">
        <v>4.1218500000000002</v>
      </c>
      <c r="O142" s="71">
        <v>4.16554</v>
      </c>
      <c r="P142" s="71">
        <v>4.57158</v>
      </c>
      <c r="Q142" s="71" t="s">
        <v>175</v>
      </c>
      <c r="R142" s="71" t="s">
        <v>175</v>
      </c>
      <c r="S142" s="68" t="s">
        <v>175</v>
      </c>
      <c r="T142" s="71" t="s">
        <v>175</v>
      </c>
      <c r="U142" s="71" t="s">
        <v>175</v>
      </c>
    </row>
    <row r="143" spans="1:21" ht="12.75" customHeight="1" x14ac:dyDescent="0.25">
      <c r="A143" s="62"/>
      <c r="B143" s="73" t="s">
        <v>128</v>
      </c>
      <c r="C143" s="69">
        <v>425.26865000000004</v>
      </c>
      <c r="D143" s="69">
        <v>474.51385999999997</v>
      </c>
      <c r="E143" s="69" t="s">
        <v>175</v>
      </c>
      <c r="F143" s="67">
        <v>489.14605</v>
      </c>
      <c r="G143" s="79" t="s">
        <v>175</v>
      </c>
      <c r="H143" s="69">
        <v>550.47438</v>
      </c>
      <c r="I143" s="69" t="s">
        <v>175</v>
      </c>
      <c r="J143" s="69">
        <v>563.22550000000001</v>
      </c>
      <c r="K143" s="69" t="s">
        <v>175</v>
      </c>
      <c r="L143" s="69">
        <v>643.18362999999999</v>
      </c>
      <c r="M143" s="69" t="s">
        <v>175</v>
      </c>
      <c r="N143" s="69" t="s">
        <v>175</v>
      </c>
      <c r="O143" s="69" t="s">
        <v>175</v>
      </c>
      <c r="P143" s="69">
        <v>711.65030000000002</v>
      </c>
      <c r="Q143" s="69" t="s">
        <v>175</v>
      </c>
      <c r="R143" s="69" t="s">
        <v>175</v>
      </c>
      <c r="S143" s="69" t="s">
        <v>175</v>
      </c>
      <c r="T143" s="69" t="s">
        <v>175</v>
      </c>
      <c r="U143" s="69" t="s">
        <v>175</v>
      </c>
    </row>
    <row r="144" spans="1:21" ht="12.75" customHeight="1" x14ac:dyDescent="0.25">
      <c r="A144" s="62"/>
      <c r="B144" s="73" t="s">
        <v>225</v>
      </c>
      <c r="C144" s="69" t="s">
        <v>175</v>
      </c>
      <c r="D144" s="69">
        <v>0.24600999999999998</v>
      </c>
      <c r="E144" s="69" t="s">
        <v>175</v>
      </c>
      <c r="F144" s="67" t="s">
        <v>175</v>
      </c>
      <c r="G144" s="69" t="s">
        <v>175</v>
      </c>
      <c r="H144" s="69" t="s">
        <v>175</v>
      </c>
      <c r="I144" s="69" t="s">
        <v>175</v>
      </c>
      <c r="J144" s="69" t="s">
        <v>175</v>
      </c>
      <c r="K144" s="69" t="s">
        <v>175</v>
      </c>
      <c r="L144" s="69" t="s">
        <v>175</v>
      </c>
      <c r="M144" s="79" t="s">
        <v>175</v>
      </c>
      <c r="N144" s="69" t="s">
        <v>175</v>
      </c>
      <c r="O144" s="69" t="s">
        <v>175</v>
      </c>
      <c r="P144" s="69" t="s">
        <v>175</v>
      </c>
      <c r="Q144" s="69" t="s">
        <v>175</v>
      </c>
      <c r="R144" s="69" t="s">
        <v>175</v>
      </c>
      <c r="S144" s="69" t="s">
        <v>175</v>
      </c>
      <c r="T144" s="69" t="s">
        <v>175</v>
      </c>
      <c r="U144" s="69" t="s">
        <v>175</v>
      </c>
    </row>
    <row r="145" spans="1:21" ht="12.75" customHeight="1" x14ac:dyDescent="0.25">
      <c r="A145" s="62"/>
      <c r="B145" s="73" t="s">
        <v>73</v>
      </c>
      <c r="C145" s="70">
        <v>0.10954999999999999</v>
      </c>
      <c r="D145" s="70">
        <v>0.11921999999999999</v>
      </c>
      <c r="E145" s="70">
        <v>0.11641</v>
      </c>
      <c r="F145" s="70">
        <v>0.12157999999999999</v>
      </c>
      <c r="G145" s="70">
        <v>0.12196</v>
      </c>
      <c r="H145" s="70">
        <v>0.12038</v>
      </c>
      <c r="I145" s="70">
        <v>0.12143999999999999</v>
      </c>
      <c r="J145" s="70">
        <v>0.12222</v>
      </c>
      <c r="K145" s="70">
        <v>0.12148</v>
      </c>
      <c r="L145" s="70">
        <v>0.12027</v>
      </c>
      <c r="M145" s="70">
        <v>0.1152</v>
      </c>
      <c r="N145" s="70">
        <v>0.10926999999999999</v>
      </c>
      <c r="O145" s="70">
        <v>0.10821</v>
      </c>
      <c r="P145" s="70">
        <v>9.7689999999999999E-2</v>
      </c>
      <c r="Q145" s="70">
        <v>0.10255</v>
      </c>
      <c r="R145" s="70">
        <v>0.10019</v>
      </c>
      <c r="S145" s="70">
        <v>9.5390000000000003E-2</v>
      </c>
      <c r="T145" s="70">
        <v>9.2329999999999995E-2</v>
      </c>
      <c r="U145" s="70">
        <v>8.9799999999999991E-2</v>
      </c>
    </row>
    <row r="146" spans="1:21" ht="12.75" customHeight="1" x14ac:dyDescent="0.25">
      <c r="A146" s="62"/>
      <c r="B146" s="73" t="s">
        <v>129</v>
      </c>
      <c r="C146" s="69">
        <v>24.8034</v>
      </c>
      <c r="D146" s="69">
        <v>14.744999999999999</v>
      </c>
      <c r="E146" s="69">
        <v>13.964499999999999</v>
      </c>
      <c r="F146" s="67">
        <v>14.625200000000001</v>
      </c>
      <c r="G146" s="69">
        <v>15.1403</v>
      </c>
      <c r="H146" s="69">
        <v>15.5967</v>
      </c>
      <c r="I146" s="67" t="s">
        <v>175</v>
      </c>
      <c r="J146" s="69" t="s">
        <v>175</v>
      </c>
      <c r="K146" s="69" t="s">
        <v>175</v>
      </c>
      <c r="L146" s="67" t="s">
        <v>175</v>
      </c>
      <c r="M146" s="69" t="s">
        <v>175</v>
      </c>
      <c r="N146" s="69" t="s">
        <v>175</v>
      </c>
      <c r="O146" s="69" t="s">
        <v>175</v>
      </c>
      <c r="P146" s="69">
        <v>15.62837</v>
      </c>
      <c r="Q146" s="69" t="s">
        <v>175</v>
      </c>
      <c r="R146" s="69" t="s">
        <v>175</v>
      </c>
      <c r="S146" s="67" t="s">
        <v>175</v>
      </c>
      <c r="T146" s="69" t="s">
        <v>175</v>
      </c>
      <c r="U146" s="69" t="s">
        <v>175</v>
      </c>
    </row>
    <row r="147" spans="1:21" ht="12.75" customHeight="1" x14ac:dyDescent="0.25">
      <c r="A147" s="62"/>
      <c r="B147" s="73" t="s">
        <v>226</v>
      </c>
      <c r="C147" s="69">
        <v>4.5819700000000001</v>
      </c>
      <c r="D147" s="69" t="s">
        <v>175</v>
      </c>
      <c r="E147" s="69" t="s">
        <v>175</v>
      </c>
      <c r="F147" s="69" t="s">
        <v>175</v>
      </c>
      <c r="G147" s="69" t="s">
        <v>175</v>
      </c>
      <c r="H147" s="69" t="s">
        <v>175</v>
      </c>
      <c r="I147" s="69" t="s">
        <v>175</v>
      </c>
      <c r="J147" s="69" t="s">
        <v>175</v>
      </c>
      <c r="K147" s="69" t="s">
        <v>175</v>
      </c>
      <c r="L147" s="69" t="s">
        <v>175</v>
      </c>
      <c r="M147" s="69">
        <v>4.4604099999999995</v>
      </c>
      <c r="N147" s="69" t="s">
        <v>175</v>
      </c>
      <c r="O147" s="69" t="s">
        <v>175</v>
      </c>
      <c r="P147" s="69" t="s">
        <v>175</v>
      </c>
      <c r="Q147" s="69" t="s">
        <v>175</v>
      </c>
      <c r="R147" s="69" t="s">
        <v>175</v>
      </c>
      <c r="S147" s="67" t="s">
        <v>175</v>
      </c>
      <c r="T147" s="69" t="s">
        <v>175</v>
      </c>
      <c r="U147" s="69" t="s">
        <v>175</v>
      </c>
    </row>
    <row r="148" spans="1:21" ht="12.75" customHeight="1" x14ac:dyDescent="0.25">
      <c r="A148" s="62"/>
      <c r="B148" s="72" t="s">
        <v>74</v>
      </c>
      <c r="C148" s="68" t="s">
        <v>175</v>
      </c>
      <c r="D148" s="68">
        <v>39.883000000000003</v>
      </c>
      <c r="E148" s="68" t="s">
        <v>175</v>
      </c>
      <c r="F148" s="68" t="s">
        <v>175</v>
      </c>
      <c r="G148" s="68" t="s">
        <v>175</v>
      </c>
      <c r="H148" s="68" t="s">
        <v>175</v>
      </c>
      <c r="I148" s="68" t="s">
        <v>175</v>
      </c>
      <c r="J148" s="68">
        <v>63.344230000000003</v>
      </c>
      <c r="K148" s="68" t="s">
        <v>175</v>
      </c>
      <c r="L148" s="68" t="s">
        <v>175</v>
      </c>
      <c r="M148" s="68" t="s">
        <v>175</v>
      </c>
      <c r="N148" s="68" t="s">
        <v>175</v>
      </c>
      <c r="O148" s="68" t="s">
        <v>175</v>
      </c>
      <c r="P148" s="68" t="s">
        <v>175</v>
      </c>
      <c r="Q148" s="68" t="s">
        <v>175</v>
      </c>
      <c r="R148" s="68" t="s">
        <v>175</v>
      </c>
      <c r="S148" s="68" t="s">
        <v>175</v>
      </c>
      <c r="T148" s="68" t="s">
        <v>175</v>
      </c>
      <c r="U148" s="68" t="s">
        <v>175</v>
      </c>
    </row>
    <row r="149" spans="1:21" ht="12.75" customHeight="1" x14ac:dyDescent="0.25">
      <c r="A149" s="62"/>
      <c r="B149" s="72" t="s">
        <v>130</v>
      </c>
      <c r="C149" s="68">
        <v>8.6388499999999997</v>
      </c>
      <c r="D149" s="68">
        <v>15.96927</v>
      </c>
      <c r="E149" s="68" t="s">
        <v>175</v>
      </c>
      <c r="F149" s="68" t="s">
        <v>175</v>
      </c>
      <c r="G149" s="77" t="s">
        <v>175</v>
      </c>
      <c r="H149" s="68" t="s">
        <v>175</v>
      </c>
      <c r="I149" s="68" t="s">
        <v>175</v>
      </c>
      <c r="J149" s="68" t="s">
        <v>175</v>
      </c>
      <c r="K149" s="68" t="s">
        <v>175</v>
      </c>
      <c r="L149" s="68" t="s">
        <v>175</v>
      </c>
      <c r="M149" s="68" t="s">
        <v>175</v>
      </c>
      <c r="N149" s="68" t="s">
        <v>175</v>
      </c>
      <c r="O149" s="68" t="s">
        <v>175</v>
      </c>
      <c r="P149" s="68" t="s">
        <v>175</v>
      </c>
      <c r="Q149" s="68" t="s">
        <v>175</v>
      </c>
      <c r="R149" s="68" t="s">
        <v>175</v>
      </c>
      <c r="S149" s="68" t="s">
        <v>175</v>
      </c>
      <c r="T149" s="68" t="s">
        <v>175</v>
      </c>
      <c r="U149" s="68" t="s">
        <v>175</v>
      </c>
    </row>
    <row r="150" spans="1:21" ht="12.75" customHeight="1" x14ac:dyDescent="0.25">
      <c r="A150" s="62"/>
      <c r="B150" s="72" t="s">
        <v>227</v>
      </c>
      <c r="C150" s="71" t="s">
        <v>175</v>
      </c>
      <c r="D150" s="71" t="s">
        <v>175</v>
      </c>
      <c r="E150" s="71" t="s">
        <v>175</v>
      </c>
      <c r="F150" s="71" t="s">
        <v>175</v>
      </c>
      <c r="G150" s="68" t="s">
        <v>175</v>
      </c>
      <c r="H150" s="68" t="s">
        <v>175</v>
      </c>
      <c r="I150" s="68" t="s">
        <v>175</v>
      </c>
      <c r="J150" s="68">
        <v>-70.206550000000007</v>
      </c>
      <c r="K150" s="68">
        <v>-66.444729999999993</v>
      </c>
      <c r="L150" s="68">
        <v>-64.625510000000006</v>
      </c>
      <c r="M150" s="68">
        <v>-62.155680000000004</v>
      </c>
      <c r="N150" s="68">
        <v>-59.484449999999995</v>
      </c>
      <c r="O150" s="71">
        <v>-57.399830000000001</v>
      </c>
      <c r="P150" s="71" t="s">
        <v>175</v>
      </c>
      <c r="Q150" s="71" t="s">
        <v>175</v>
      </c>
      <c r="R150" s="71" t="s">
        <v>175</v>
      </c>
      <c r="S150" s="71" t="s">
        <v>175</v>
      </c>
      <c r="T150" s="71" t="s">
        <v>175</v>
      </c>
      <c r="U150" s="71" t="s">
        <v>175</v>
      </c>
    </row>
    <row r="151" spans="1:21" ht="12.75" customHeight="1" x14ac:dyDescent="0.25">
      <c r="A151" s="62"/>
      <c r="B151" s="72" t="s">
        <v>131</v>
      </c>
      <c r="C151" s="71" t="s">
        <v>175</v>
      </c>
      <c r="D151" s="71">
        <v>-0.10565000000000001</v>
      </c>
      <c r="E151" s="71" t="s">
        <v>175</v>
      </c>
      <c r="F151" s="68" t="s">
        <v>175</v>
      </c>
      <c r="G151" s="71" t="s">
        <v>175</v>
      </c>
      <c r="H151" s="71" t="s">
        <v>175</v>
      </c>
      <c r="I151" s="71" t="s">
        <v>175</v>
      </c>
      <c r="J151" s="71">
        <v>19.657799999999998</v>
      </c>
      <c r="K151" s="71" t="s">
        <v>175</v>
      </c>
      <c r="L151" s="71" t="s">
        <v>175</v>
      </c>
      <c r="M151" s="71" t="s">
        <v>175</v>
      </c>
      <c r="N151" s="71" t="s">
        <v>175</v>
      </c>
      <c r="O151" s="71" t="s">
        <v>175</v>
      </c>
      <c r="P151" s="71" t="s">
        <v>175</v>
      </c>
      <c r="Q151" s="71" t="s">
        <v>175</v>
      </c>
      <c r="R151" s="71" t="s">
        <v>175</v>
      </c>
      <c r="S151" s="71" t="s">
        <v>175</v>
      </c>
      <c r="T151" s="71" t="s">
        <v>175</v>
      </c>
      <c r="U151" s="71" t="s">
        <v>175</v>
      </c>
    </row>
    <row r="152" spans="1:21" ht="12.75" customHeight="1" x14ac:dyDescent="0.25">
      <c r="A152" s="62"/>
      <c r="B152" s="72" t="s">
        <v>161</v>
      </c>
      <c r="C152" s="71" t="s">
        <v>175</v>
      </c>
      <c r="D152" s="71">
        <v>2.6850000000000002E-2</v>
      </c>
      <c r="E152" s="71" t="s">
        <v>175</v>
      </c>
      <c r="F152" s="68" t="s">
        <v>175</v>
      </c>
      <c r="G152" s="71" t="s">
        <v>175</v>
      </c>
      <c r="H152" s="71" t="s">
        <v>175</v>
      </c>
      <c r="I152" s="68" t="s">
        <v>175</v>
      </c>
      <c r="J152" s="71" t="s">
        <v>175</v>
      </c>
      <c r="K152" s="71" t="s">
        <v>175</v>
      </c>
      <c r="L152" s="71" t="s">
        <v>175</v>
      </c>
      <c r="M152" s="71" t="s">
        <v>175</v>
      </c>
      <c r="N152" s="71" t="s">
        <v>175</v>
      </c>
      <c r="O152" s="71" t="s">
        <v>175</v>
      </c>
      <c r="P152" s="71" t="s">
        <v>175</v>
      </c>
      <c r="Q152" s="71" t="s">
        <v>175</v>
      </c>
      <c r="R152" s="71" t="s">
        <v>175</v>
      </c>
      <c r="S152" s="68" t="s">
        <v>175</v>
      </c>
      <c r="T152" s="71" t="s">
        <v>175</v>
      </c>
      <c r="U152" s="71" t="s">
        <v>175</v>
      </c>
    </row>
    <row r="153" spans="1:21" ht="12.75" customHeight="1" x14ac:dyDescent="0.25">
      <c r="A153" s="62"/>
      <c r="B153" s="73" t="s">
        <v>162</v>
      </c>
      <c r="C153" s="69" t="s">
        <v>175</v>
      </c>
      <c r="D153" s="69">
        <v>39.305730000000004</v>
      </c>
      <c r="E153" s="69" t="s">
        <v>175</v>
      </c>
      <c r="F153" s="67" t="s">
        <v>175</v>
      </c>
      <c r="G153" s="69" t="s">
        <v>175</v>
      </c>
      <c r="H153" s="69" t="s">
        <v>175</v>
      </c>
      <c r="I153" s="69" t="s">
        <v>175</v>
      </c>
      <c r="J153" s="69" t="s">
        <v>175</v>
      </c>
      <c r="K153" s="69" t="s">
        <v>175</v>
      </c>
      <c r="L153" s="69" t="s">
        <v>175</v>
      </c>
      <c r="M153" s="69" t="s">
        <v>175</v>
      </c>
      <c r="N153" s="69" t="s">
        <v>175</v>
      </c>
      <c r="O153" s="69" t="s">
        <v>175</v>
      </c>
      <c r="P153" s="69" t="s">
        <v>175</v>
      </c>
      <c r="Q153" s="69" t="s">
        <v>175</v>
      </c>
      <c r="R153" s="69" t="s">
        <v>175</v>
      </c>
      <c r="S153" s="69" t="s">
        <v>175</v>
      </c>
      <c r="T153" s="69" t="s">
        <v>175</v>
      </c>
      <c r="U153" s="69" t="s">
        <v>175</v>
      </c>
    </row>
    <row r="154" spans="1:21" ht="12.75" customHeight="1" x14ac:dyDescent="0.25">
      <c r="A154" s="62"/>
      <c r="B154" s="73" t="s">
        <v>23</v>
      </c>
      <c r="C154" s="69">
        <v>214.86260000000001</v>
      </c>
      <c r="D154" s="69">
        <v>222.62826999999999</v>
      </c>
      <c r="E154" s="69">
        <v>226.00224</v>
      </c>
      <c r="F154" s="67">
        <v>233.99538000000001</v>
      </c>
      <c r="G154" s="69">
        <v>227.54258999999999</v>
      </c>
      <c r="H154" s="69">
        <v>228.33442000000002</v>
      </c>
      <c r="I154" s="69">
        <v>216.18867</v>
      </c>
      <c r="J154" s="69">
        <v>215.39490000000001</v>
      </c>
      <c r="K154" s="69">
        <v>216.81020000000001</v>
      </c>
      <c r="L154" s="69">
        <v>215.84441000000001</v>
      </c>
      <c r="M154" s="69">
        <v>216.55987999999999</v>
      </c>
      <c r="N154" s="69">
        <v>217.82775000000001</v>
      </c>
      <c r="O154" s="69">
        <v>211.7287</v>
      </c>
      <c r="P154" s="69">
        <v>207.82459</v>
      </c>
      <c r="Q154" s="69">
        <v>206.44121999999999</v>
      </c>
      <c r="R154" s="69">
        <v>205.52282</v>
      </c>
      <c r="S154" s="69">
        <v>201.00153</v>
      </c>
      <c r="T154" s="69">
        <v>212.59312</v>
      </c>
      <c r="U154" s="69">
        <v>198.46808999999999</v>
      </c>
    </row>
    <row r="155" spans="1:21" ht="12.75" customHeight="1" x14ac:dyDescent="0.25">
      <c r="A155" s="62"/>
      <c r="B155" s="73" t="s">
        <v>24</v>
      </c>
      <c r="C155" s="70">
        <v>23.391069999999999</v>
      </c>
      <c r="D155" s="70">
        <v>29.579889999999999</v>
      </c>
      <c r="E155" s="70">
        <v>32.457160000000002</v>
      </c>
      <c r="F155" s="70">
        <v>35.503399999999999</v>
      </c>
      <c r="G155" s="70">
        <v>37.854120000000002</v>
      </c>
      <c r="H155" s="70">
        <v>34.132449999999999</v>
      </c>
      <c r="I155" s="70">
        <v>35.79721</v>
      </c>
      <c r="J155" s="70">
        <v>38.549219999999998</v>
      </c>
      <c r="K155" s="70">
        <v>42.55057</v>
      </c>
      <c r="L155" s="70">
        <v>45.905059999999999</v>
      </c>
      <c r="M155" s="70">
        <v>46.908290000000001</v>
      </c>
      <c r="N155" s="70">
        <v>45.304319999999997</v>
      </c>
      <c r="O155" s="70">
        <v>48.239919999999998</v>
      </c>
      <c r="P155" s="70">
        <v>49.713989999999995</v>
      </c>
      <c r="Q155" s="70">
        <v>49.262779999999999</v>
      </c>
      <c r="R155" s="70">
        <v>41.27413</v>
      </c>
      <c r="S155" s="70">
        <v>40.874830000000003</v>
      </c>
      <c r="T155" s="70">
        <v>41.74053</v>
      </c>
      <c r="U155" s="70">
        <v>44.798589999999997</v>
      </c>
    </row>
    <row r="156" spans="1:21" ht="12.75" customHeight="1" x14ac:dyDescent="0.25">
      <c r="A156" s="62"/>
      <c r="B156" s="73" t="s">
        <v>75</v>
      </c>
      <c r="C156" s="69" t="s">
        <v>175</v>
      </c>
      <c r="D156" s="69">
        <v>-5.40482</v>
      </c>
      <c r="E156" s="69" t="s">
        <v>175</v>
      </c>
      <c r="F156" s="67" t="s">
        <v>175</v>
      </c>
      <c r="G156" s="69" t="s">
        <v>175</v>
      </c>
      <c r="H156" s="69" t="s">
        <v>175</v>
      </c>
      <c r="I156" s="67" t="s">
        <v>175</v>
      </c>
      <c r="J156" s="69">
        <v>59.476639999999996</v>
      </c>
      <c r="K156" s="69" t="s">
        <v>175</v>
      </c>
      <c r="L156" s="67" t="s">
        <v>175</v>
      </c>
      <c r="M156" s="69" t="s">
        <v>175</v>
      </c>
      <c r="N156" s="69" t="s">
        <v>175</v>
      </c>
      <c r="O156" s="69" t="s">
        <v>175</v>
      </c>
      <c r="P156" s="69" t="s">
        <v>175</v>
      </c>
      <c r="Q156" s="69" t="s">
        <v>175</v>
      </c>
      <c r="R156" s="69" t="s">
        <v>175</v>
      </c>
      <c r="S156" s="67" t="s">
        <v>175</v>
      </c>
      <c r="T156" s="69" t="s">
        <v>175</v>
      </c>
      <c r="U156" s="69" t="s">
        <v>175</v>
      </c>
    </row>
    <row r="157" spans="1:21" ht="12.75" customHeight="1" x14ac:dyDescent="0.25">
      <c r="A157" s="62"/>
      <c r="B157" s="73" t="s">
        <v>163</v>
      </c>
      <c r="C157" s="69">
        <v>10.95861</v>
      </c>
      <c r="D157" s="69" t="s">
        <v>175</v>
      </c>
      <c r="E157" s="69" t="s">
        <v>175</v>
      </c>
      <c r="F157" s="69" t="s">
        <v>175</v>
      </c>
      <c r="G157" s="69" t="s">
        <v>175</v>
      </c>
      <c r="H157" s="69" t="s">
        <v>175</v>
      </c>
      <c r="I157" s="69" t="s">
        <v>175</v>
      </c>
      <c r="J157" s="69">
        <v>-3.1629999999999998</v>
      </c>
      <c r="K157" s="69" t="s">
        <v>175</v>
      </c>
      <c r="L157" s="69" t="s">
        <v>175</v>
      </c>
      <c r="M157" s="69" t="s">
        <v>175</v>
      </c>
      <c r="N157" s="69" t="s">
        <v>175</v>
      </c>
      <c r="O157" s="69" t="s">
        <v>175</v>
      </c>
      <c r="P157" s="69" t="s">
        <v>175</v>
      </c>
      <c r="Q157" s="69" t="s">
        <v>175</v>
      </c>
      <c r="R157" s="69" t="s">
        <v>175</v>
      </c>
      <c r="S157" s="67" t="s">
        <v>175</v>
      </c>
      <c r="T157" s="69" t="s">
        <v>175</v>
      </c>
      <c r="U157" s="69" t="s">
        <v>175</v>
      </c>
    </row>
    <row r="158" spans="1:21" ht="12.75" customHeight="1" x14ac:dyDescent="0.25">
      <c r="A158" s="62"/>
      <c r="B158" s="72" t="s">
        <v>132</v>
      </c>
      <c r="C158" s="68" t="s">
        <v>175</v>
      </c>
      <c r="D158" s="68">
        <v>347.63638000000003</v>
      </c>
      <c r="E158" s="68" t="s">
        <v>175</v>
      </c>
      <c r="F158" s="68" t="s">
        <v>175</v>
      </c>
      <c r="G158" s="68" t="s">
        <v>175</v>
      </c>
      <c r="H158" s="68" t="s">
        <v>175</v>
      </c>
      <c r="I158" s="68" t="s">
        <v>175</v>
      </c>
      <c r="J158" s="68">
        <v>310.447</v>
      </c>
      <c r="K158" s="68" t="s">
        <v>175</v>
      </c>
      <c r="L158" s="68" t="s">
        <v>175</v>
      </c>
      <c r="M158" s="68" t="s">
        <v>175</v>
      </c>
      <c r="N158" s="68" t="s">
        <v>175</v>
      </c>
      <c r="O158" s="68" t="s">
        <v>175</v>
      </c>
      <c r="P158" s="68" t="s">
        <v>175</v>
      </c>
      <c r="Q158" s="68" t="s">
        <v>175</v>
      </c>
      <c r="R158" s="68" t="s">
        <v>175</v>
      </c>
      <c r="S158" s="68" t="s">
        <v>175</v>
      </c>
      <c r="T158" s="68" t="s">
        <v>175</v>
      </c>
      <c r="U158" s="68" t="s">
        <v>175</v>
      </c>
    </row>
    <row r="159" spans="1:21" ht="12.75" customHeight="1" x14ac:dyDescent="0.25">
      <c r="A159" s="62"/>
      <c r="B159" s="72" t="s">
        <v>76</v>
      </c>
      <c r="C159" s="68" t="s">
        <v>175</v>
      </c>
      <c r="D159" s="68">
        <v>4.5075000000000003</v>
      </c>
      <c r="E159" s="68" t="s">
        <v>175</v>
      </c>
      <c r="F159" s="68" t="s">
        <v>175</v>
      </c>
      <c r="G159" s="68" t="s">
        <v>175</v>
      </c>
      <c r="H159" s="68" t="s">
        <v>175</v>
      </c>
      <c r="I159" s="68" t="s">
        <v>175</v>
      </c>
      <c r="J159" s="68" t="s">
        <v>175</v>
      </c>
      <c r="K159" s="68" t="s">
        <v>175</v>
      </c>
      <c r="L159" s="68" t="s">
        <v>175</v>
      </c>
      <c r="M159" s="68" t="s">
        <v>175</v>
      </c>
      <c r="N159" s="68" t="s">
        <v>175</v>
      </c>
      <c r="O159" s="68" t="s">
        <v>175</v>
      </c>
      <c r="P159" s="68" t="s">
        <v>175</v>
      </c>
      <c r="Q159" s="68" t="s">
        <v>175</v>
      </c>
      <c r="R159" s="68" t="s">
        <v>175</v>
      </c>
      <c r="S159" s="68" t="s">
        <v>175</v>
      </c>
      <c r="T159" s="68" t="s">
        <v>175</v>
      </c>
      <c r="U159" s="68" t="s">
        <v>175</v>
      </c>
    </row>
    <row r="160" spans="1:21" ht="12.75" customHeight="1" x14ac:dyDescent="0.25">
      <c r="A160" s="62"/>
      <c r="B160" s="72" t="s">
        <v>25</v>
      </c>
      <c r="C160" s="71">
        <v>40.322830000000003</v>
      </c>
      <c r="D160" s="71">
        <v>36.197960000000002</v>
      </c>
      <c r="E160" s="71">
        <v>36.908970000000004</v>
      </c>
      <c r="F160" s="71">
        <v>37.458100000000002</v>
      </c>
      <c r="G160" s="68">
        <v>37.188249999999996</v>
      </c>
      <c r="H160" s="68">
        <v>34.621540000000003</v>
      </c>
      <c r="I160" s="68">
        <v>33.26502</v>
      </c>
      <c r="J160" s="68">
        <v>30.21827</v>
      </c>
      <c r="K160" s="68">
        <v>29.408519999999999</v>
      </c>
      <c r="L160" s="68">
        <v>27.403380000000002</v>
      </c>
      <c r="M160" s="68">
        <v>27.00037</v>
      </c>
      <c r="N160" s="68">
        <v>28.048939999999998</v>
      </c>
      <c r="O160" s="76">
        <v>29.391029999999997</v>
      </c>
      <c r="P160" s="71">
        <v>27.950530000000001</v>
      </c>
      <c r="Q160" s="71">
        <v>29.628119999999999</v>
      </c>
      <c r="R160" s="71">
        <v>27.409419999999997</v>
      </c>
      <c r="S160" s="71">
        <v>22.754849999999998</v>
      </c>
      <c r="T160" s="71">
        <v>27.602709999999998</v>
      </c>
      <c r="U160" s="71">
        <v>25.70871</v>
      </c>
    </row>
    <row r="161" spans="1:21" ht="12.75" customHeight="1" x14ac:dyDescent="0.25">
      <c r="A161" s="62"/>
      <c r="B161" s="72" t="s">
        <v>229</v>
      </c>
      <c r="C161" s="71" t="s">
        <v>175</v>
      </c>
      <c r="D161" s="71">
        <v>20.87867</v>
      </c>
      <c r="E161" s="71" t="s">
        <v>175</v>
      </c>
      <c r="F161" s="68" t="s">
        <v>175</v>
      </c>
      <c r="G161" s="71" t="s">
        <v>175</v>
      </c>
      <c r="H161" s="71" t="s">
        <v>175</v>
      </c>
      <c r="I161" s="71" t="s">
        <v>175</v>
      </c>
      <c r="J161" s="71" t="s">
        <v>175</v>
      </c>
      <c r="K161" s="71" t="s">
        <v>175</v>
      </c>
      <c r="L161" s="71" t="s">
        <v>175</v>
      </c>
      <c r="M161" s="71" t="s">
        <v>175</v>
      </c>
      <c r="N161" s="71" t="s">
        <v>175</v>
      </c>
      <c r="O161" s="71" t="s">
        <v>175</v>
      </c>
      <c r="P161" s="71" t="s">
        <v>175</v>
      </c>
      <c r="Q161" s="71" t="s">
        <v>175</v>
      </c>
      <c r="R161" s="71" t="s">
        <v>175</v>
      </c>
      <c r="S161" s="71" t="s">
        <v>175</v>
      </c>
      <c r="T161" s="71" t="s">
        <v>175</v>
      </c>
      <c r="U161" s="71" t="s">
        <v>175</v>
      </c>
    </row>
    <row r="162" spans="1:21" ht="12.75" customHeight="1" x14ac:dyDescent="0.25">
      <c r="A162" s="62"/>
      <c r="B162" s="72" t="s">
        <v>77</v>
      </c>
      <c r="C162" s="71" t="s">
        <v>175</v>
      </c>
      <c r="D162" s="71">
        <v>167.1163</v>
      </c>
      <c r="E162" s="71" t="s">
        <v>175</v>
      </c>
      <c r="F162" s="68" t="s">
        <v>175</v>
      </c>
      <c r="G162" s="71" t="s">
        <v>175</v>
      </c>
      <c r="H162" s="71" t="s">
        <v>175</v>
      </c>
      <c r="I162" s="68" t="s">
        <v>175</v>
      </c>
      <c r="J162" s="71" t="s">
        <v>175</v>
      </c>
      <c r="K162" s="71" t="s">
        <v>175</v>
      </c>
      <c r="L162" s="71" t="s">
        <v>175</v>
      </c>
      <c r="M162" s="71" t="s">
        <v>175</v>
      </c>
      <c r="N162" s="71" t="s">
        <v>175</v>
      </c>
      <c r="O162" s="71" t="s">
        <v>175</v>
      </c>
      <c r="P162" s="71" t="s">
        <v>175</v>
      </c>
      <c r="Q162" s="71" t="s">
        <v>175</v>
      </c>
      <c r="R162" s="71" t="s">
        <v>175</v>
      </c>
      <c r="S162" s="68" t="s">
        <v>175</v>
      </c>
      <c r="T162" s="71" t="s">
        <v>175</v>
      </c>
      <c r="U162" s="71" t="s">
        <v>175</v>
      </c>
    </row>
    <row r="163" spans="1:21" ht="12.75" customHeight="1" x14ac:dyDescent="0.25">
      <c r="A163" s="62"/>
      <c r="B163" s="73" t="s">
        <v>164</v>
      </c>
      <c r="C163" s="69" t="s">
        <v>175</v>
      </c>
      <c r="D163" s="69">
        <v>-0.31233</v>
      </c>
      <c r="E163" s="69">
        <v>1.9820000000000001E-2</v>
      </c>
      <c r="F163" s="67">
        <v>3.2369999999999996E-2</v>
      </c>
      <c r="G163" s="69">
        <v>8.5169999999999996E-2</v>
      </c>
      <c r="H163" s="69">
        <v>0.17118</v>
      </c>
      <c r="I163" s="69">
        <v>4.7039999999999998E-2</v>
      </c>
      <c r="J163" s="69">
        <v>9.2469999999999997E-2</v>
      </c>
      <c r="K163" s="69" t="s">
        <v>175</v>
      </c>
      <c r="L163" s="69" t="s">
        <v>175</v>
      </c>
      <c r="M163" s="69" t="s">
        <v>175</v>
      </c>
      <c r="N163" s="69" t="s">
        <v>175</v>
      </c>
      <c r="O163" s="69" t="s">
        <v>175</v>
      </c>
      <c r="P163" s="69" t="s">
        <v>175</v>
      </c>
      <c r="Q163" s="69" t="s">
        <v>175</v>
      </c>
      <c r="R163" s="69" t="s">
        <v>175</v>
      </c>
      <c r="S163" s="69" t="s">
        <v>175</v>
      </c>
      <c r="T163" s="69" t="s">
        <v>175</v>
      </c>
      <c r="U163" s="69" t="s">
        <v>175</v>
      </c>
    </row>
    <row r="164" spans="1:21" customFormat="1" x14ac:dyDescent="0.25">
      <c r="B164" s="73" t="s">
        <v>78</v>
      </c>
      <c r="C164" s="69" t="s">
        <v>175</v>
      </c>
      <c r="D164" s="69">
        <v>34.403790000000001</v>
      </c>
      <c r="E164" s="69" t="s">
        <v>175</v>
      </c>
      <c r="F164" s="67" t="s">
        <v>175</v>
      </c>
      <c r="G164" s="69" t="s">
        <v>175</v>
      </c>
      <c r="H164" s="69" t="s">
        <v>175</v>
      </c>
      <c r="I164" s="69" t="s">
        <v>175</v>
      </c>
      <c r="J164" s="69">
        <v>3.9037500000000001</v>
      </c>
      <c r="K164" s="69" t="s">
        <v>175</v>
      </c>
      <c r="L164" s="69" t="s">
        <v>175</v>
      </c>
      <c r="M164" s="69" t="s">
        <v>175</v>
      </c>
      <c r="N164" s="69" t="s">
        <v>175</v>
      </c>
      <c r="O164" s="69" t="s">
        <v>175</v>
      </c>
      <c r="P164" s="69" t="s">
        <v>175</v>
      </c>
      <c r="Q164" s="69" t="s">
        <v>175</v>
      </c>
      <c r="R164" s="69" t="s">
        <v>175</v>
      </c>
      <c r="S164" s="69" t="s">
        <v>175</v>
      </c>
      <c r="T164" s="69" t="s">
        <v>175</v>
      </c>
      <c r="U164" s="69" t="s">
        <v>175</v>
      </c>
    </row>
    <row r="165" spans="1:21" ht="12.75" customHeight="1" x14ac:dyDescent="0.25">
      <c r="A165" s="62"/>
      <c r="B165" s="73" t="s">
        <v>165</v>
      </c>
      <c r="C165" s="70" t="s">
        <v>175</v>
      </c>
      <c r="D165" s="70">
        <v>4.59924</v>
      </c>
      <c r="E165" s="70" t="s">
        <v>175</v>
      </c>
      <c r="F165" s="70" t="s">
        <v>175</v>
      </c>
      <c r="G165" s="70" t="s">
        <v>175</v>
      </c>
      <c r="H165" s="70" t="s">
        <v>175</v>
      </c>
      <c r="I165" s="70" t="s">
        <v>175</v>
      </c>
      <c r="J165" s="70" t="s">
        <v>175</v>
      </c>
      <c r="K165" s="78" t="s">
        <v>175</v>
      </c>
      <c r="L165" s="70" t="s">
        <v>175</v>
      </c>
      <c r="M165" s="70" t="s">
        <v>175</v>
      </c>
      <c r="N165" s="70" t="s">
        <v>175</v>
      </c>
      <c r="O165" s="70" t="s">
        <v>175</v>
      </c>
      <c r="P165" s="70" t="s">
        <v>175</v>
      </c>
      <c r="Q165" s="70" t="s">
        <v>175</v>
      </c>
      <c r="R165" s="70" t="s">
        <v>175</v>
      </c>
      <c r="S165" s="70" t="s">
        <v>175</v>
      </c>
      <c r="T165" s="70" t="s">
        <v>175</v>
      </c>
      <c r="U165" s="70" t="s">
        <v>175</v>
      </c>
    </row>
    <row r="166" spans="1:21" ht="12.75" customHeight="1" x14ac:dyDescent="0.25">
      <c r="A166" s="62"/>
      <c r="B166" s="73" t="s">
        <v>79</v>
      </c>
      <c r="C166" s="69">
        <v>62.616309999999999</v>
      </c>
      <c r="D166" s="69">
        <v>159.96039000000002</v>
      </c>
      <c r="E166" s="69" t="s">
        <v>175</v>
      </c>
      <c r="F166" s="67" t="s">
        <v>175</v>
      </c>
      <c r="G166" s="69" t="s">
        <v>175</v>
      </c>
      <c r="H166" s="69" t="s">
        <v>175</v>
      </c>
      <c r="I166" s="67" t="s">
        <v>175</v>
      </c>
      <c r="J166" s="69">
        <v>94.051520000000011</v>
      </c>
      <c r="K166" s="69" t="s">
        <v>175</v>
      </c>
      <c r="L166" s="67" t="s">
        <v>175</v>
      </c>
      <c r="M166" s="69" t="s">
        <v>175</v>
      </c>
      <c r="N166" s="69" t="s">
        <v>175</v>
      </c>
      <c r="O166" s="69" t="s">
        <v>175</v>
      </c>
      <c r="P166" s="69" t="s">
        <v>175</v>
      </c>
      <c r="Q166" s="69" t="s">
        <v>175</v>
      </c>
      <c r="R166" s="69" t="s">
        <v>175</v>
      </c>
      <c r="S166" s="67" t="s">
        <v>175</v>
      </c>
      <c r="T166" s="69" t="s">
        <v>175</v>
      </c>
      <c r="U166" s="69" t="s">
        <v>175</v>
      </c>
    </row>
    <row r="167" spans="1:21" ht="12.75" customHeight="1" x14ac:dyDescent="0.25">
      <c r="A167" s="62"/>
      <c r="B167" s="73" t="s">
        <v>80</v>
      </c>
      <c r="C167" s="69" t="s">
        <v>175</v>
      </c>
      <c r="D167" s="69">
        <v>98.800839999999994</v>
      </c>
      <c r="E167" s="69" t="s">
        <v>175</v>
      </c>
      <c r="F167" s="69" t="s">
        <v>175</v>
      </c>
      <c r="G167" s="69" t="s">
        <v>175</v>
      </c>
      <c r="H167" s="69" t="s">
        <v>175</v>
      </c>
      <c r="I167" s="69" t="s">
        <v>175</v>
      </c>
      <c r="J167" s="69">
        <v>120.024</v>
      </c>
      <c r="K167" s="69" t="s">
        <v>175</v>
      </c>
      <c r="L167" s="69" t="s">
        <v>175</v>
      </c>
      <c r="M167" s="69" t="s">
        <v>175</v>
      </c>
      <c r="N167" s="69" t="s">
        <v>175</v>
      </c>
      <c r="O167" s="69" t="s">
        <v>175</v>
      </c>
      <c r="P167" s="69" t="s">
        <v>175</v>
      </c>
      <c r="Q167" s="69" t="s">
        <v>175</v>
      </c>
      <c r="R167" s="69" t="s">
        <v>175</v>
      </c>
      <c r="S167" s="67" t="s">
        <v>175</v>
      </c>
      <c r="T167" s="69">
        <v>124.10916999999999</v>
      </c>
      <c r="U167" s="69" t="s">
        <v>175</v>
      </c>
    </row>
    <row r="168" spans="1:21" ht="12.75" customHeight="1" x14ac:dyDescent="0.25">
      <c r="A168" s="62"/>
      <c r="B168" s="72" t="s">
        <v>81</v>
      </c>
      <c r="C168" s="68" t="s">
        <v>175</v>
      </c>
      <c r="D168" s="68">
        <v>100.74011999999999</v>
      </c>
      <c r="E168" s="68" t="s">
        <v>175</v>
      </c>
      <c r="F168" s="68" t="s">
        <v>175</v>
      </c>
      <c r="G168" s="68" t="s">
        <v>175</v>
      </c>
      <c r="H168" s="77" t="s">
        <v>175</v>
      </c>
      <c r="I168" s="68" t="s">
        <v>175</v>
      </c>
      <c r="J168" s="68">
        <v>21.767340000000001</v>
      </c>
      <c r="K168" s="68" t="s">
        <v>175</v>
      </c>
      <c r="L168" s="68" t="s">
        <v>175</v>
      </c>
      <c r="M168" s="68" t="s">
        <v>175</v>
      </c>
      <c r="N168" s="68" t="s">
        <v>175</v>
      </c>
      <c r="O168" s="68" t="s">
        <v>175</v>
      </c>
      <c r="P168" s="68" t="s">
        <v>175</v>
      </c>
      <c r="Q168" s="68" t="s">
        <v>175</v>
      </c>
      <c r="R168" s="68" t="s">
        <v>175</v>
      </c>
      <c r="S168" s="68" t="s">
        <v>175</v>
      </c>
      <c r="T168" s="68" t="s">
        <v>175</v>
      </c>
      <c r="U168" s="68" t="s">
        <v>175</v>
      </c>
    </row>
    <row r="169" spans="1:21" ht="12.75" customHeight="1" x14ac:dyDescent="0.25">
      <c r="A169" s="62"/>
      <c r="B169" s="72" t="s">
        <v>82</v>
      </c>
      <c r="C169" s="68">
        <v>440.86547999999999</v>
      </c>
      <c r="D169" s="68">
        <v>435.92595</v>
      </c>
      <c r="E169" s="68">
        <v>426.81291999999996</v>
      </c>
      <c r="F169" s="68">
        <v>420.47800000000001</v>
      </c>
      <c r="G169" s="68">
        <v>412.73068000000001</v>
      </c>
      <c r="H169" s="68">
        <v>377.43978000000004</v>
      </c>
      <c r="I169" s="68">
        <v>359.41</v>
      </c>
      <c r="J169" s="68">
        <v>365.50364000000002</v>
      </c>
      <c r="K169" s="68">
        <v>370.89787999999999</v>
      </c>
      <c r="L169" s="68">
        <v>348.37521000000004</v>
      </c>
      <c r="M169" s="68">
        <v>360.49134000000004</v>
      </c>
      <c r="N169" s="68">
        <v>352.76828999999998</v>
      </c>
      <c r="O169" s="68">
        <v>353.94304</v>
      </c>
      <c r="P169" s="68">
        <v>352.16840999999999</v>
      </c>
      <c r="Q169" s="68">
        <v>384.58609999999999</v>
      </c>
      <c r="R169" s="68">
        <v>375.20119</v>
      </c>
      <c r="S169" s="68">
        <v>358.05751000000004</v>
      </c>
      <c r="T169" s="68">
        <v>378.32067999999998</v>
      </c>
      <c r="U169" s="68">
        <v>370.12390999999997</v>
      </c>
    </row>
    <row r="170" spans="1:21" ht="12.75" customHeight="1" x14ac:dyDescent="0.25">
      <c r="A170" s="62"/>
      <c r="B170" s="72" t="s">
        <v>26</v>
      </c>
      <c r="C170" s="71">
        <v>60.920389999999998</v>
      </c>
      <c r="D170" s="71">
        <v>61.642499999999998</v>
      </c>
      <c r="E170" s="71">
        <v>66.189440000000005</v>
      </c>
      <c r="F170" s="71">
        <v>60.385690000000004</v>
      </c>
      <c r="G170" s="68">
        <v>62.492809999999999</v>
      </c>
      <c r="H170" s="68">
        <v>69.532690000000002</v>
      </c>
      <c r="I170" s="68">
        <v>76.496250000000003</v>
      </c>
      <c r="J170" s="68">
        <v>77.590059999999994</v>
      </c>
      <c r="K170" s="68">
        <v>74.069119999999998</v>
      </c>
      <c r="L170" s="68">
        <v>78.461119999999994</v>
      </c>
      <c r="M170" s="68">
        <v>81.34499000000001</v>
      </c>
      <c r="N170" s="68">
        <v>76.766149999999996</v>
      </c>
      <c r="O170" s="71">
        <v>86.070949999999996</v>
      </c>
      <c r="P170" s="71">
        <v>72.878889999999998</v>
      </c>
      <c r="Q170" s="71">
        <v>67.256399999999999</v>
      </c>
      <c r="R170" s="71">
        <v>63.815930000000002</v>
      </c>
      <c r="S170" s="71">
        <v>60.727890000000002</v>
      </c>
      <c r="T170" s="71">
        <v>58.294760000000004</v>
      </c>
      <c r="U170" s="71">
        <v>55.498860000000001</v>
      </c>
    </row>
    <row r="171" spans="1:21" ht="12.75" customHeight="1" x14ac:dyDescent="0.25">
      <c r="A171" s="62"/>
      <c r="B171" s="72" t="s">
        <v>230</v>
      </c>
      <c r="C171" s="71" t="s">
        <v>175</v>
      </c>
      <c r="D171" s="71" t="s">
        <v>175</v>
      </c>
      <c r="E171" s="71" t="s">
        <v>175</v>
      </c>
      <c r="F171" s="68" t="s">
        <v>175</v>
      </c>
      <c r="G171" s="71" t="s">
        <v>175</v>
      </c>
      <c r="H171" s="71" t="s">
        <v>175</v>
      </c>
      <c r="I171" s="71" t="s">
        <v>175</v>
      </c>
      <c r="J171" s="71" t="s">
        <v>175</v>
      </c>
      <c r="K171" s="71" t="s">
        <v>175</v>
      </c>
      <c r="L171" s="71" t="s">
        <v>175</v>
      </c>
      <c r="M171" s="71" t="s">
        <v>175</v>
      </c>
      <c r="N171" s="71" t="s">
        <v>175</v>
      </c>
      <c r="O171" s="71" t="s">
        <v>175</v>
      </c>
      <c r="P171" s="71" t="s">
        <v>175</v>
      </c>
      <c r="Q171" s="71">
        <v>61.592970000000001</v>
      </c>
      <c r="R171" s="71" t="s">
        <v>175</v>
      </c>
      <c r="S171" s="71" t="s">
        <v>175</v>
      </c>
      <c r="T171" s="71" t="s">
        <v>175</v>
      </c>
      <c r="U171" s="71" t="s">
        <v>175</v>
      </c>
    </row>
    <row r="172" spans="1:21" ht="12.75" customHeight="1" x14ac:dyDescent="0.25">
      <c r="A172" s="62"/>
      <c r="B172" s="72" t="s">
        <v>231</v>
      </c>
      <c r="C172" s="71">
        <v>260.1737</v>
      </c>
      <c r="D172" s="71">
        <v>372.60874000000001</v>
      </c>
      <c r="E172" s="71">
        <v>401.10141999999996</v>
      </c>
      <c r="F172" s="68">
        <v>431.35982999999999</v>
      </c>
      <c r="G172" s="71">
        <v>453.44490000000002</v>
      </c>
      <c r="H172" s="71">
        <v>375.94481000000002</v>
      </c>
      <c r="I172" s="68">
        <v>411.53677000000005</v>
      </c>
      <c r="J172" s="71">
        <v>444.07209999999998</v>
      </c>
      <c r="K172" s="71">
        <v>458.90996000000001</v>
      </c>
      <c r="L172" s="71">
        <v>480.58915000000002</v>
      </c>
      <c r="M172" s="71">
        <v>489.82112999999998</v>
      </c>
      <c r="N172" s="71">
        <v>500.93695000000002</v>
      </c>
      <c r="O172" s="71">
        <v>503.2439</v>
      </c>
      <c r="P172" s="71">
        <v>508.11023</v>
      </c>
      <c r="Q172" s="71">
        <v>524.55781999999999</v>
      </c>
      <c r="R172" s="71">
        <v>538.07164</v>
      </c>
      <c r="S172" s="68">
        <v>543.05518000000006</v>
      </c>
      <c r="T172" s="71">
        <v>602.28501000000006</v>
      </c>
      <c r="U172" s="71">
        <v>634.43054000000006</v>
      </c>
    </row>
    <row r="173" spans="1:21" ht="12.75" customHeight="1" x14ac:dyDescent="0.25">
      <c r="A173" s="62"/>
      <c r="B173" s="73" t="s">
        <v>27</v>
      </c>
      <c r="C173" s="69">
        <v>36.082800000000006</v>
      </c>
      <c r="D173" s="69">
        <v>18.52638</v>
      </c>
      <c r="E173" s="69">
        <v>16.222799999999999</v>
      </c>
      <c r="F173" s="67">
        <v>16.291979999999999</v>
      </c>
      <c r="G173" s="69">
        <v>16.202770000000001</v>
      </c>
      <c r="H173" s="69">
        <v>13.856479999999999</v>
      </c>
      <c r="I173" s="69">
        <v>11.393450000000001</v>
      </c>
      <c r="J173" s="69">
        <v>10.12867</v>
      </c>
      <c r="K173" s="69">
        <v>11.309979999999999</v>
      </c>
      <c r="L173" s="69">
        <v>11.252870000000001</v>
      </c>
      <c r="M173" s="69">
        <v>10.79599</v>
      </c>
      <c r="N173" s="69">
        <v>12.861049999999999</v>
      </c>
      <c r="O173" s="69">
        <v>12.83562</v>
      </c>
      <c r="P173" s="69">
        <v>11.715290000000001</v>
      </c>
      <c r="Q173" s="69">
        <v>8.7795900000000007</v>
      </c>
      <c r="R173" s="69">
        <v>13.25249</v>
      </c>
      <c r="S173" s="69">
        <v>12.252790000000001</v>
      </c>
      <c r="T173" s="69">
        <v>13.302350000000001</v>
      </c>
      <c r="U173" s="69" t="s">
        <v>175</v>
      </c>
    </row>
    <row r="174" spans="1:21" ht="12.75" customHeight="1" x14ac:dyDescent="0.25">
      <c r="A174" s="62"/>
      <c r="B174" s="73" t="s">
        <v>28</v>
      </c>
      <c r="C174" s="69">
        <v>223.43120000000002</v>
      </c>
      <c r="D174" s="69">
        <v>142.06056000000001</v>
      </c>
      <c r="E174" s="69">
        <v>148.24020999999999</v>
      </c>
      <c r="F174" s="67">
        <v>153.20743999999999</v>
      </c>
      <c r="G174" s="69">
        <v>138.66099</v>
      </c>
      <c r="H174" s="69">
        <v>122.11595</v>
      </c>
      <c r="I174" s="69">
        <v>103.667</v>
      </c>
      <c r="J174" s="69">
        <v>108.44907000000001</v>
      </c>
      <c r="K174" s="69">
        <v>112.27599000000001</v>
      </c>
      <c r="L174" s="69">
        <v>116.94935000000001</v>
      </c>
      <c r="M174" s="69">
        <v>123.05985000000001</v>
      </c>
      <c r="N174" s="69">
        <v>118.85046000000001</v>
      </c>
      <c r="O174" s="69">
        <v>115.80619</v>
      </c>
      <c r="P174" s="69">
        <v>118.92403</v>
      </c>
      <c r="Q174" s="69">
        <v>118.08136999999999</v>
      </c>
      <c r="R174" s="69">
        <v>117.45697</v>
      </c>
      <c r="S174" s="69">
        <v>94.455820000000003</v>
      </c>
      <c r="T174" s="69">
        <v>91.261589999999998</v>
      </c>
      <c r="U174" s="69">
        <v>98.520579999999995</v>
      </c>
    </row>
    <row r="175" spans="1:21" ht="12.75" customHeight="1" x14ac:dyDescent="0.25">
      <c r="A175" s="62"/>
      <c r="B175" s="73" t="s">
        <v>83</v>
      </c>
      <c r="C175" s="70">
        <v>3532.3525</v>
      </c>
      <c r="D175" s="70">
        <v>2206.6122999999998</v>
      </c>
      <c r="E175" s="70">
        <v>2079.1747399999999</v>
      </c>
      <c r="F175" s="70">
        <v>1937.5010300000001</v>
      </c>
      <c r="G175" s="70">
        <v>1733.4008799999999</v>
      </c>
      <c r="H175" s="70">
        <v>1683.8818600000002</v>
      </c>
      <c r="I175" s="70">
        <v>1672.5937300000001</v>
      </c>
      <c r="J175" s="70">
        <v>1649.0259599999999</v>
      </c>
      <c r="K175" s="70">
        <v>1588.45679</v>
      </c>
      <c r="L175" s="70">
        <v>1555.2825700000001</v>
      </c>
      <c r="M175" s="70">
        <v>1596.6692600000001</v>
      </c>
      <c r="N175" s="70">
        <v>1648.14013</v>
      </c>
      <c r="O175" s="70">
        <v>1631.4060400000001</v>
      </c>
      <c r="P175" s="70">
        <v>1722.4903999999999</v>
      </c>
      <c r="Q175" s="70">
        <v>1699.1200800000001</v>
      </c>
      <c r="R175" s="70">
        <v>1713.7126000000001</v>
      </c>
      <c r="S175" s="70">
        <v>1553.5242800000001</v>
      </c>
      <c r="T175" s="70">
        <v>1656.25936</v>
      </c>
      <c r="U175" s="70">
        <v>1713.00584</v>
      </c>
    </row>
    <row r="176" spans="1:21" ht="15" customHeight="1" x14ac:dyDescent="0.25">
      <c r="A176" s="62"/>
      <c r="B176" s="73" t="s">
        <v>133</v>
      </c>
      <c r="C176" s="69" t="s">
        <v>175</v>
      </c>
      <c r="D176" s="69" t="s">
        <v>175</v>
      </c>
      <c r="E176" s="69" t="s">
        <v>175</v>
      </c>
      <c r="F176" s="67" t="s">
        <v>175</v>
      </c>
      <c r="G176" s="69" t="s">
        <v>175</v>
      </c>
      <c r="H176" s="69" t="s">
        <v>175</v>
      </c>
      <c r="I176" s="67" t="s">
        <v>175</v>
      </c>
      <c r="J176" s="69" t="s">
        <v>175</v>
      </c>
      <c r="K176" s="69" t="s">
        <v>175</v>
      </c>
      <c r="L176" s="67">
        <v>-4.6287099999999999</v>
      </c>
      <c r="M176" s="69" t="s">
        <v>175</v>
      </c>
      <c r="N176" s="69" t="s">
        <v>175</v>
      </c>
      <c r="O176" s="69">
        <v>-2.3649200000000001</v>
      </c>
      <c r="P176" s="69" t="s">
        <v>175</v>
      </c>
      <c r="Q176" s="69" t="s">
        <v>175</v>
      </c>
      <c r="R176" s="69" t="s">
        <v>175</v>
      </c>
      <c r="S176" s="67" t="s">
        <v>175</v>
      </c>
      <c r="T176" s="69" t="s">
        <v>175</v>
      </c>
      <c r="U176" s="69" t="s">
        <v>175</v>
      </c>
    </row>
    <row r="177" spans="1:21" ht="12.75" customHeight="1" x14ac:dyDescent="0.25">
      <c r="A177" s="62"/>
      <c r="B177" s="73" t="s">
        <v>166</v>
      </c>
      <c r="C177" s="69" t="s">
        <v>175</v>
      </c>
      <c r="D177" s="69">
        <v>7.4650000000000008E-2</v>
      </c>
      <c r="E177" s="69" t="s">
        <v>175</v>
      </c>
      <c r="F177" s="69" t="s">
        <v>175</v>
      </c>
      <c r="G177" s="69" t="s">
        <v>175</v>
      </c>
      <c r="H177" s="69" t="s">
        <v>175</v>
      </c>
      <c r="I177" s="69" t="s">
        <v>175</v>
      </c>
      <c r="J177" s="69" t="s">
        <v>175</v>
      </c>
      <c r="K177" s="69" t="s">
        <v>175</v>
      </c>
      <c r="L177" s="69" t="s">
        <v>175</v>
      </c>
      <c r="M177" s="69" t="s">
        <v>175</v>
      </c>
      <c r="N177" s="69" t="s">
        <v>175</v>
      </c>
      <c r="O177" s="69" t="s">
        <v>175</v>
      </c>
      <c r="P177" s="69" t="s">
        <v>175</v>
      </c>
      <c r="Q177" s="69" t="s">
        <v>175</v>
      </c>
      <c r="R177" s="69" t="s">
        <v>175</v>
      </c>
      <c r="S177" s="67" t="s">
        <v>175</v>
      </c>
      <c r="T177" s="69" t="s">
        <v>175</v>
      </c>
      <c r="U177" s="69" t="s">
        <v>175</v>
      </c>
    </row>
    <row r="178" spans="1:21" ht="12.75" customHeight="1" x14ac:dyDescent="0.25">
      <c r="A178" s="62"/>
      <c r="B178" s="72" t="s">
        <v>84</v>
      </c>
      <c r="C178" s="68" t="s">
        <v>175</v>
      </c>
      <c r="D178" s="68">
        <v>0.54083999999999999</v>
      </c>
      <c r="E178" s="68" t="s">
        <v>175</v>
      </c>
      <c r="F178" s="68" t="s">
        <v>175</v>
      </c>
      <c r="G178" s="68" t="s">
        <v>175</v>
      </c>
      <c r="H178" s="68" t="s">
        <v>175</v>
      </c>
      <c r="I178" s="68" t="s">
        <v>175</v>
      </c>
      <c r="J178" s="68">
        <v>0.57433000000000001</v>
      </c>
      <c r="K178" s="68" t="s">
        <v>175</v>
      </c>
      <c r="L178" s="68" t="s">
        <v>175</v>
      </c>
      <c r="M178" s="68" t="s">
        <v>175</v>
      </c>
      <c r="N178" s="68" t="s">
        <v>175</v>
      </c>
      <c r="O178" s="68" t="s">
        <v>175</v>
      </c>
      <c r="P178" s="68" t="s">
        <v>175</v>
      </c>
      <c r="Q178" s="68" t="s">
        <v>175</v>
      </c>
      <c r="R178" s="68" t="s">
        <v>175</v>
      </c>
      <c r="S178" s="68" t="s">
        <v>175</v>
      </c>
      <c r="T178" s="68" t="s">
        <v>175</v>
      </c>
      <c r="U178" s="68" t="s">
        <v>175</v>
      </c>
    </row>
    <row r="179" spans="1:21" ht="12.75" customHeight="1" x14ac:dyDescent="0.25">
      <c r="A179" s="62"/>
      <c r="B179" s="72" t="s">
        <v>232</v>
      </c>
      <c r="C179" s="68">
        <v>0.25999</v>
      </c>
      <c r="D179" s="68">
        <v>0.24737999999999999</v>
      </c>
      <c r="E179" s="68" t="s">
        <v>175</v>
      </c>
      <c r="F179" s="68" t="s">
        <v>175</v>
      </c>
      <c r="G179" s="68">
        <v>0.27822000000000002</v>
      </c>
      <c r="H179" s="68" t="s">
        <v>175</v>
      </c>
      <c r="I179" s="68" t="s">
        <v>175</v>
      </c>
      <c r="J179" s="68" t="s">
        <v>175</v>
      </c>
      <c r="K179" s="68" t="s">
        <v>175</v>
      </c>
      <c r="L179" s="68" t="s">
        <v>175</v>
      </c>
      <c r="M179" s="68" t="s">
        <v>175</v>
      </c>
      <c r="N179" s="68" t="s">
        <v>175</v>
      </c>
      <c r="O179" s="68" t="s">
        <v>175</v>
      </c>
      <c r="P179" s="68" t="s">
        <v>175</v>
      </c>
      <c r="Q179" s="68" t="s">
        <v>175</v>
      </c>
      <c r="R179" s="68" t="s">
        <v>175</v>
      </c>
      <c r="S179" s="68" t="s">
        <v>175</v>
      </c>
      <c r="T179" s="68" t="s">
        <v>175</v>
      </c>
      <c r="U179" s="68" t="s">
        <v>175</v>
      </c>
    </row>
    <row r="180" spans="1:21" ht="12.75" customHeight="1" x14ac:dyDescent="0.25">
      <c r="A180" s="62"/>
      <c r="B180" s="72" t="s">
        <v>134</v>
      </c>
      <c r="C180" s="71" t="s">
        <v>175</v>
      </c>
      <c r="D180" s="71">
        <v>0.47885</v>
      </c>
      <c r="E180" s="71" t="s">
        <v>175</v>
      </c>
      <c r="F180" s="71" t="s">
        <v>175</v>
      </c>
      <c r="G180" s="68" t="s">
        <v>175</v>
      </c>
      <c r="H180" s="68" t="s">
        <v>175</v>
      </c>
      <c r="I180" s="68" t="s">
        <v>175</v>
      </c>
      <c r="J180" s="68" t="s">
        <v>175</v>
      </c>
      <c r="K180" s="68" t="s">
        <v>175</v>
      </c>
      <c r="L180" s="68" t="s">
        <v>175</v>
      </c>
      <c r="M180" s="68" t="s">
        <v>175</v>
      </c>
      <c r="N180" s="68" t="s">
        <v>175</v>
      </c>
      <c r="O180" s="71" t="s">
        <v>175</v>
      </c>
      <c r="P180" s="71" t="s">
        <v>175</v>
      </c>
      <c r="Q180" s="71" t="s">
        <v>175</v>
      </c>
      <c r="R180" s="71" t="s">
        <v>175</v>
      </c>
      <c r="S180" s="71" t="s">
        <v>175</v>
      </c>
      <c r="T180" s="71" t="s">
        <v>175</v>
      </c>
      <c r="U180" s="71" t="s">
        <v>175</v>
      </c>
    </row>
    <row r="181" spans="1:21" ht="12.75" customHeight="1" x14ac:dyDescent="0.25">
      <c r="A181" s="62"/>
      <c r="B181" s="72" t="s">
        <v>181</v>
      </c>
      <c r="C181" s="71" t="s">
        <v>175</v>
      </c>
      <c r="D181" s="71" t="s">
        <v>175</v>
      </c>
      <c r="E181" s="71" t="s">
        <v>175</v>
      </c>
      <c r="F181" s="68" t="s">
        <v>175</v>
      </c>
      <c r="G181" s="71" t="s">
        <v>175</v>
      </c>
      <c r="H181" s="71" t="s">
        <v>175</v>
      </c>
      <c r="I181" s="71" t="s">
        <v>175</v>
      </c>
      <c r="J181" s="71" t="s">
        <v>175</v>
      </c>
      <c r="K181" s="71" t="s">
        <v>175</v>
      </c>
      <c r="L181" s="71" t="s">
        <v>175</v>
      </c>
      <c r="M181" s="71" t="s">
        <v>175</v>
      </c>
      <c r="N181" s="71" t="s">
        <v>175</v>
      </c>
      <c r="O181" s="71" t="s">
        <v>175</v>
      </c>
      <c r="P181" s="71" t="s">
        <v>175</v>
      </c>
      <c r="Q181" s="71">
        <v>0.23344000000000001</v>
      </c>
      <c r="R181" s="71" t="s">
        <v>175</v>
      </c>
      <c r="S181" s="71" t="s">
        <v>175</v>
      </c>
      <c r="T181" s="71" t="s">
        <v>175</v>
      </c>
      <c r="U181" s="71" t="s">
        <v>175</v>
      </c>
    </row>
    <row r="182" spans="1:21" ht="12.75" customHeight="1" x14ac:dyDescent="0.25">
      <c r="A182" s="62"/>
      <c r="B182" s="72" t="s">
        <v>135</v>
      </c>
      <c r="C182" s="71" t="s">
        <v>175</v>
      </c>
      <c r="D182" s="71" t="s">
        <v>175</v>
      </c>
      <c r="E182" s="71" t="s">
        <v>175</v>
      </c>
      <c r="F182" s="68" t="s">
        <v>175</v>
      </c>
      <c r="G182" s="71" t="s">
        <v>175</v>
      </c>
      <c r="H182" s="71">
        <v>-0.52383000000000002</v>
      </c>
      <c r="I182" s="68" t="s">
        <v>175</v>
      </c>
      <c r="J182" s="71" t="s">
        <v>175</v>
      </c>
      <c r="K182" s="71" t="s">
        <v>175</v>
      </c>
      <c r="L182" s="71" t="s">
        <v>175</v>
      </c>
      <c r="M182" s="71" t="s">
        <v>175</v>
      </c>
      <c r="N182" s="71" t="s">
        <v>175</v>
      </c>
      <c r="O182" s="71">
        <v>-0.53015999999999996</v>
      </c>
      <c r="P182" s="71" t="s">
        <v>175</v>
      </c>
      <c r="Q182" s="71" t="s">
        <v>175</v>
      </c>
      <c r="R182" s="71" t="s">
        <v>175</v>
      </c>
      <c r="S182" s="68" t="s">
        <v>175</v>
      </c>
      <c r="T182" s="71" t="s">
        <v>175</v>
      </c>
      <c r="U182" s="71" t="s">
        <v>175</v>
      </c>
    </row>
    <row r="183" spans="1:21" ht="12.75" customHeight="1" x14ac:dyDescent="0.25">
      <c r="A183" s="62"/>
      <c r="B183" s="73" t="s">
        <v>167</v>
      </c>
      <c r="C183" s="69">
        <v>150.02897000000002</v>
      </c>
      <c r="D183" s="69" t="s">
        <v>175</v>
      </c>
      <c r="E183" s="69" t="s">
        <v>175</v>
      </c>
      <c r="F183" s="67" t="s">
        <v>175</v>
      </c>
      <c r="G183" s="69" t="s">
        <v>175</v>
      </c>
      <c r="H183" s="69" t="s">
        <v>175</v>
      </c>
      <c r="I183" s="69" t="s">
        <v>175</v>
      </c>
      <c r="J183" s="69">
        <v>281.89136999999999</v>
      </c>
      <c r="K183" s="69" t="s">
        <v>175</v>
      </c>
      <c r="L183" s="69" t="s">
        <v>175</v>
      </c>
      <c r="M183" s="69" t="s">
        <v>175</v>
      </c>
      <c r="N183" s="69" t="s">
        <v>175</v>
      </c>
      <c r="O183" s="69" t="s">
        <v>175</v>
      </c>
      <c r="P183" s="69" t="s">
        <v>175</v>
      </c>
      <c r="Q183" s="69" t="s">
        <v>175</v>
      </c>
      <c r="R183" s="69" t="s">
        <v>175</v>
      </c>
      <c r="S183" s="69" t="s">
        <v>175</v>
      </c>
      <c r="T183" s="69" t="s">
        <v>175</v>
      </c>
      <c r="U183" s="69" t="s">
        <v>175</v>
      </c>
    </row>
    <row r="184" spans="1:21" ht="21.75" customHeight="1" x14ac:dyDescent="0.25">
      <c r="A184" s="62"/>
      <c r="B184" s="73" t="s">
        <v>136</v>
      </c>
      <c r="C184" s="69" t="s">
        <v>175</v>
      </c>
      <c r="D184" s="69" t="s">
        <v>175</v>
      </c>
      <c r="E184" s="69" t="s">
        <v>175</v>
      </c>
      <c r="F184" s="67" t="s">
        <v>175</v>
      </c>
      <c r="G184" s="69" t="s">
        <v>175</v>
      </c>
      <c r="H184" s="69" t="s">
        <v>175</v>
      </c>
      <c r="I184" s="69" t="s">
        <v>175</v>
      </c>
      <c r="J184" s="69">
        <v>6.3605100000000006</v>
      </c>
      <c r="K184" s="69" t="s">
        <v>175</v>
      </c>
      <c r="L184" s="69" t="s">
        <v>175</v>
      </c>
      <c r="M184" s="69" t="s">
        <v>175</v>
      </c>
      <c r="N184" s="69" t="s">
        <v>175</v>
      </c>
      <c r="O184" s="69" t="s">
        <v>175</v>
      </c>
      <c r="P184" s="69" t="s">
        <v>175</v>
      </c>
      <c r="Q184" s="69" t="s">
        <v>175</v>
      </c>
      <c r="R184" s="69" t="s">
        <v>175</v>
      </c>
      <c r="S184" s="69" t="s">
        <v>175</v>
      </c>
      <c r="T184" s="69" t="s">
        <v>175</v>
      </c>
      <c r="U184" s="69" t="s">
        <v>175</v>
      </c>
    </row>
    <row r="185" spans="1:21" ht="12.75" customHeight="1" x14ac:dyDescent="0.25">
      <c r="A185" s="62"/>
      <c r="B185" s="73" t="s">
        <v>233</v>
      </c>
      <c r="C185" s="70">
        <v>74.137929999999997</v>
      </c>
      <c r="D185" s="70" t="s">
        <v>175</v>
      </c>
      <c r="E185" s="70" t="s">
        <v>175</v>
      </c>
      <c r="F185" s="70" t="s">
        <v>175</v>
      </c>
      <c r="G185" s="70" t="s">
        <v>175</v>
      </c>
      <c r="H185" s="70">
        <v>57.681410000000007</v>
      </c>
      <c r="I185" s="70" t="s">
        <v>175</v>
      </c>
      <c r="J185" s="70" t="s">
        <v>175</v>
      </c>
      <c r="K185" s="70" t="s">
        <v>175</v>
      </c>
      <c r="L185" s="70" t="s">
        <v>175</v>
      </c>
      <c r="M185" s="70" t="s">
        <v>175</v>
      </c>
      <c r="N185" s="70" t="s">
        <v>175</v>
      </c>
      <c r="O185" s="70" t="s">
        <v>175</v>
      </c>
      <c r="P185" s="70" t="s">
        <v>175</v>
      </c>
      <c r="Q185" s="70" t="s">
        <v>175</v>
      </c>
      <c r="R185" s="70" t="s">
        <v>175</v>
      </c>
      <c r="S185" s="70" t="s">
        <v>175</v>
      </c>
      <c r="T185" s="70" t="s">
        <v>175</v>
      </c>
      <c r="U185" s="70" t="s">
        <v>175</v>
      </c>
    </row>
    <row r="186" spans="1:21" ht="12.75" customHeight="1" x14ac:dyDescent="0.25">
      <c r="A186" s="62"/>
      <c r="B186" s="73" t="s">
        <v>137</v>
      </c>
      <c r="C186" s="69" t="s">
        <v>175</v>
      </c>
      <c r="D186" s="69" t="s">
        <v>175</v>
      </c>
      <c r="E186" s="69">
        <v>-0.58349000000000006</v>
      </c>
      <c r="F186" s="67" t="s">
        <v>175</v>
      </c>
      <c r="G186" s="79" t="s">
        <v>175</v>
      </c>
      <c r="H186" s="69" t="s">
        <v>175</v>
      </c>
      <c r="I186" s="67" t="s">
        <v>175</v>
      </c>
      <c r="J186" s="69">
        <v>-0.49475999999999998</v>
      </c>
      <c r="K186" s="69" t="s">
        <v>175</v>
      </c>
      <c r="L186" s="67" t="s">
        <v>175</v>
      </c>
      <c r="M186" s="69" t="s">
        <v>175</v>
      </c>
      <c r="N186" s="69" t="s">
        <v>175</v>
      </c>
      <c r="O186" s="69" t="s">
        <v>175</v>
      </c>
      <c r="P186" s="69" t="s">
        <v>175</v>
      </c>
      <c r="Q186" s="69" t="s">
        <v>175</v>
      </c>
      <c r="R186" s="69" t="s">
        <v>175</v>
      </c>
      <c r="S186" s="67" t="s">
        <v>175</v>
      </c>
      <c r="T186" s="69" t="s">
        <v>175</v>
      </c>
      <c r="U186" s="69" t="s">
        <v>175</v>
      </c>
    </row>
    <row r="187" spans="1:21" ht="12.75" customHeight="1" x14ac:dyDescent="0.25">
      <c r="A187" s="62"/>
      <c r="B187" s="73" t="s">
        <v>234</v>
      </c>
      <c r="C187" s="69" t="s">
        <v>175</v>
      </c>
      <c r="D187" s="69" t="s">
        <v>175</v>
      </c>
      <c r="E187" s="69" t="s">
        <v>175</v>
      </c>
      <c r="F187" s="69" t="s">
        <v>175</v>
      </c>
      <c r="G187" s="69" t="s">
        <v>175</v>
      </c>
      <c r="H187" s="69" t="s">
        <v>175</v>
      </c>
      <c r="I187" s="69" t="s">
        <v>175</v>
      </c>
      <c r="J187" s="69" t="s">
        <v>175</v>
      </c>
      <c r="K187" s="69" t="s">
        <v>175</v>
      </c>
      <c r="L187" s="69" t="s">
        <v>175</v>
      </c>
      <c r="M187" s="69" t="s">
        <v>175</v>
      </c>
      <c r="N187" s="69" t="s">
        <v>175</v>
      </c>
      <c r="O187" s="69" t="s">
        <v>175</v>
      </c>
      <c r="P187" s="69" t="s">
        <v>175</v>
      </c>
      <c r="Q187" s="69" t="s">
        <v>175</v>
      </c>
      <c r="R187" s="69" t="s">
        <v>175</v>
      </c>
      <c r="S187" s="67" t="s">
        <v>175</v>
      </c>
      <c r="T187" s="69" t="s">
        <v>175</v>
      </c>
      <c r="U187" s="69" t="s">
        <v>175</v>
      </c>
    </row>
    <row r="188" spans="1:21" ht="12.75" customHeight="1" x14ac:dyDescent="0.25">
      <c r="A188" s="62"/>
      <c r="B188" s="72" t="s">
        <v>168</v>
      </c>
      <c r="C188" s="68" t="s">
        <v>175</v>
      </c>
      <c r="D188" s="68">
        <v>26.859080000000002</v>
      </c>
      <c r="E188" s="68" t="s">
        <v>175</v>
      </c>
      <c r="F188" s="68" t="s">
        <v>175</v>
      </c>
      <c r="G188" s="68" t="s">
        <v>175</v>
      </c>
      <c r="H188" s="68" t="s">
        <v>175</v>
      </c>
      <c r="I188" s="68" t="s">
        <v>175</v>
      </c>
      <c r="J188" s="68">
        <v>38.789970000000004</v>
      </c>
      <c r="K188" s="68" t="s">
        <v>175</v>
      </c>
      <c r="L188" s="68" t="s">
        <v>175</v>
      </c>
      <c r="M188" s="68" t="s">
        <v>175</v>
      </c>
      <c r="N188" s="68" t="s">
        <v>175</v>
      </c>
      <c r="O188" s="68" t="s">
        <v>175</v>
      </c>
      <c r="P188" s="68" t="s">
        <v>175</v>
      </c>
      <c r="Q188" s="68" t="s">
        <v>175</v>
      </c>
      <c r="R188" s="68" t="s">
        <v>175</v>
      </c>
      <c r="S188" s="68" t="s">
        <v>175</v>
      </c>
      <c r="T188" s="68">
        <v>46.869500000000002</v>
      </c>
      <c r="U188" s="68" t="s">
        <v>175</v>
      </c>
    </row>
    <row r="189" spans="1:21" ht="12.75" customHeight="1" x14ac:dyDescent="0.25">
      <c r="A189" s="62"/>
      <c r="B189" s="72" t="s">
        <v>85</v>
      </c>
      <c r="C189" s="68">
        <v>64.594700000000003</v>
      </c>
      <c r="D189" s="68">
        <v>41.913150000000002</v>
      </c>
      <c r="E189" s="68">
        <v>43.667839999999998</v>
      </c>
      <c r="F189" s="68">
        <v>44.271230000000003</v>
      </c>
      <c r="G189" s="68">
        <v>43.447180000000003</v>
      </c>
      <c r="H189" s="68">
        <v>42.052599999999998</v>
      </c>
      <c r="I189" s="68">
        <v>40.967220000000005</v>
      </c>
      <c r="J189" s="68">
        <v>39.368910000000007</v>
      </c>
      <c r="K189" s="68">
        <v>42.156199999999998</v>
      </c>
      <c r="L189" s="68">
        <v>40.299030000000002</v>
      </c>
      <c r="M189" s="68">
        <v>41.636890000000001</v>
      </c>
      <c r="N189" s="68">
        <v>42.584290000000003</v>
      </c>
      <c r="O189" s="68">
        <v>45.84722</v>
      </c>
      <c r="P189" s="68">
        <v>43.213830000000002</v>
      </c>
      <c r="Q189" s="68">
        <v>41.66039</v>
      </c>
      <c r="R189" s="68">
        <v>43.356830000000002</v>
      </c>
      <c r="S189" s="68">
        <v>38.605510000000002</v>
      </c>
      <c r="T189" s="68">
        <v>39.925640000000001</v>
      </c>
      <c r="U189" s="68">
        <v>38.76784</v>
      </c>
    </row>
    <row r="190" spans="1:21" ht="12.75" customHeight="1" x14ac:dyDescent="0.25">
      <c r="A190" s="62"/>
      <c r="B190" s="72" t="s">
        <v>29</v>
      </c>
      <c r="C190" s="71">
        <v>16.960279999999997</v>
      </c>
      <c r="D190" s="71">
        <v>16.151009999999999</v>
      </c>
      <c r="E190" s="71">
        <v>17.070349999999998</v>
      </c>
      <c r="F190" s="71">
        <v>17.755569999999999</v>
      </c>
      <c r="G190" s="68">
        <v>18.126240000000003</v>
      </c>
      <c r="H190" s="68">
        <v>17.909680000000002</v>
      </c>
      <c r="I190" s="68">
        <v>17.241959999999999</v>
      </c>
      <c r="J190" s="68">
        <v>13.600479999999999</v>
      </c>
      <c r="K190" s="68">
        <v>14.48765</v>
      </c>
      <c r="L190" s="68">
        <v>14.64944</v>
      </c>
      <c r="M190" s="68">
        <v>14.45345</v>
      </c>
      <c r="N190" s="68">
        <v>14.68215</v>
      </c>
      <c r="O190" s="71">
        <v>15.035080000000001</v>
      </c>
      <c r="P190" s="71">
        <v>15.321709999999999</v>
      </c>
      <c r="Q190" s="71">
        <v>16.218260000000001</v>
      </c>
      <c r="R190" s="71">
        <v>16.944470000000003</v>
      </c>
      <c r="S190" s="71">
        <v>14.950370000000001</v>
      </c>
      <c r="T190" s="71">
        <v>14.99311</v>
      </c>
      <c r="U190" s="71">
        <v>15.06359</v>
      </c>
    </row>
    <row r="191" spans="1:21" ht="12.75" customHeight="1" x14ac:dyDescent="0.25">
      <c r="A191" s="62"/>
      <c r="B191" s="72" t="s">
        <v>169</v>
      </c>
      <c r="C191" s="71" t="s">
        <v>175</v>
      </c>
      <c r="D191" s="71">
        <v>0.29437999999999998</v>
      </c>
      <c r="E191" s="71" t="s">
        <v>175</v>
      </c>
      <c r="F191" s="68" t="s">
        <v>175</v>
      </c>
      <c r="G191" s="71" t="s">
        <v>175</v>
      </c>
      <c r="H191" s="71" t="s">
        <v>175</v>
      </c>
      <c r="I191" s="71" t="s">
        <v>175</v>
      </c>
      <c r="J191" s="71" t="s">
        <v>175</v>
      </c>
      <c r="K191" s="71" t="s">
        <v>175</v>
      </c>
      <c r="L191" s="71" t="s">
        <v>175</v>
      </c>
      <c r="M191" s="71" t="s">
        <v>175</v>
      </c>
      <c r="N191" s="71" t="s">
        <v>175</v>
      </c>
      <c r="O191" s="71" t="s">
        <v>175</v>
      </c>
      <c r="P191" s="71" t="s">
        <v>175</v>
      </c>
      <c r="Q191" s="71" t="s">
        <v>175</v>
      </c>
      <c r="R191" s="71" t="s">
        <v>175</v>
      </c>
      <c r="S191" s="71" t="s">
        <v>175</v>
      </c>
      <c r="T191" s="71" t="s">
        <v>175</v>
      </c>
      <c r="U191" s="71" t="s">
        <v>175</v>
      </c>
    </row>
    <row r="192" spans="1:21" ht="12.75" customHeight="1" x14ac:dyDescent="0.25">
      <c r="A192" s="62"/>
      <c r="B192" s="72" t="s">
        <v>237</v>
      </c>
      <c r="C192" s="71" t="s">
        <v>175</v>
      </c>
      <c r="D192" s="71" t="s">
        <v>175</v>
      </c>
      <c r="E192" s="71" t="s">
        <v>175</v>
      </c>
      <c r="F192" s="68" t="s">
        <v>175</v>
      </c>
      <c r="G192" s="71" t="s">
        <v>175</v>
      </c>
      <c r="H192" s="71" t="s">
        <v>175</v>
      </c>
      <c r="I192" s="68" t="s">
        <v>175</v>
      </c>
      <c r="J192" s="71" t="s">
        <v>175</v>
      </c>
      <c r="K192" s="71" t="s">
        <v>175</v>
      </c>
      <c r="L192" s="71" t="s">
        <v>175</v>
      </c>
      <c r="M192" s="71" t="s">
        <v>175</v>
      </c>
      <c r="N192" s="71" t="s">
        <v>175</v>
      </c>
      <c r="O192" s="71" t="s">
        <v>175</v>
      </c>
      <c r="P192" s="71" t="s">
        <v>175</v>
      </c>
      <c r="Q192" s="71" t="s">
        <v>175</v>
      </c>
      <c r="R192" s="71" t="s">
        <v>175</v>
      </c>
      <c r="S192" s="68" t="s">
        <v>175</v>
      </c>
      <c r="T192" s="71" t="s">
        <v>175</v>
      </c>
      <c r="U192" s="71" t="s">
        <v>175</v>
      </c>
    </row>
    <row r="193" spans="1:21" ht="12.75" customHeight="1" x14ac:dyDescent="0.25">
      <c r="A193" s="62"/>
      <c r="B193" s="73" t="s">
        <v>170</v>
      </c>
      <c r="C193" s="69">
        <v>330.36698999999999</v>
      </c>
      <c r="D193" s="69">
        <v>361.22120000000001</v>
      </c>
      <c r="E193" s="69" t="s">
        <v>175</v>
      </c>
      <c r="F193" s="67" t="s">
        <v>175</v>
      </c>
      <c r="G193" s="69" t="s">
        <v>175</v>
      </c>
      <c r="H193" s="69" t="s">
        <v>175</v>
      </c>
      <c r="I193" s="69" t="s">
        <v>175</v>
      </c>
      <c r="J193" s="69" t="s">
        <v>175</v>
      </c>
      <c r="K193" s="69" t="s">
        <v>175</v>
      </c>
      <c r="L193" s="69" t="s">
        <v>175</v>
      </c>
      <c r="M193" s="69" t="s">
        <v>175</v>
      </c>
      <c r="N193" s="69" t="s">
        <v>175</v>
      </c>
      <c r="O193" s="69" t="s">
        <v>175</v>
      </c>
      <c r="P193" s="69" t="s">
        <v>175</v>
      </c>
      <c r="Q193" s="69" t="s">
        <v>175</v>
      </c>
      <c r="R193" s="69" t="s">
        <v>175</v>
      </c>
      <c r="S193" s="69" t="s">
        <v>175</v>
      </c>
      <c r="T193" s="69" t="s">
        <v>175</v>
      </c>
      <c r="U193" s="69" t="s">
        <v>175</v>
      </c>
    </row>
    <row r="194" spans="1:21" ht="12.75" customHeight="1" x14ac:dyDescent="0.25">
      <c r="A194" s="62"/>
      <c r="B194" s="73" t="s">
        <v>238</v>
      </c>
      <c r="C194" s="69" t="s">
        <v>175</v>
      </c>
      <c r="D194" s="69" t="s">
        <v>175</v>
      </c>
      <c r="E194" s="69" t="s">
        <v>175</v>
      </c>
      <c r="F194" s="67" t="s">
        <v>175</v>
      </c>
      <c r="G194" s="69" t="s">
        <v>175</v>
      </c>
      <c r="H194" s="69" t="s">
        <v>175</v>
      </c>
      <c r="I194" s="69" t="s">
        <v>175</v>
      </c>
      <c r="J194" s="69" t="s">
        <v>175</v>
      </c>
      <c r="K194" s="69" t="s">
        <v>175</v>
      </c>
      <c r="L194" s="69" t="s">
        <v>175</v>
      </c>
      <c r="M194" s="69" t="s">
        <v>175</v>
      </c>
      <c r="N194" s="69" t="s">
        <v>175</v>
      </c>
      <c r="O194" s="69" t="s">
        <v>175</v>
      </c>
      <c r="P194" s="69" t="s">
        <v>175</v>
      </c>
      <c r="Q194" s="69" t="s">
        <v>175</v>
      </c>
      <c r="R194" s="69" t="s">
        <v>175</v>
      </c>
      <c r="S194" s="69" t="s">
        <v>175</v>
      </c>
      <c r="T194" s="69" t="s">
        <v>175</v>
      </c>
      <c r="U194" s="69" t="s">
        <v>175</v>
      </c>
    </row>
    <row r="195" spans="1:21" ht="12.75" customHeight="1" x14ac:dyDescent="0.25">
      <c r="A195" s="62"/>
      <c r="B195" s="73" t="s">
        <v>30</v>
      </c>
      <c r="C195" s="70">
        <v>260.44443999999999</v>
      </c>
      <c r="D195" s="70">
        <v>284.12554999999998</v>
      </c>
      <c r="E195" s="70">
        <v>298.15890000000002</v>
      </c>
      <c r="F195" s="70">
        <v>289.86788000000001</v>
      </c>
      <c r="G195" s="70">
        <v>301.29899</v>
      </c>
      <c r="H195" s="70">
        <v>309.43584000000004</v>
      </c>
      <c r="I195" s="70">
        <v>334.38974999999999</v>
      </c>
      <c r="J195" s="70">
        <v>348.82367999999997</v>
      </c>
      <c r="K195" s="70">
        <v>345.79854999999998</v>
      </c>
      <c r="L195" s="70">
        <v>363.68288999999999</v>
      </c>
      <c r="M195" s="70">
        <v>372.11569000000003</v>
      </c>
      <c r="N195" s="70">
        <v>385.37218999999999</v>
      </c>
      <c r="O195" s="70">
        <v>399.20891999999998</v>
      </c>
      <c r="P195" s="70">
        <v>391.44864000000001</v>
      </c>
      <c r="Q195" s="70">
        <v>397.25864000000001</v>
      </c>
      <c r="R195" s="70">
        <v>364.36228999999997</v>
      </c>
      <c r="S195" s="70">
        <v>326.42359000000005</v>
      </c>
      <c r="T195" s="70">
        <v>313.56953000000004</v>
      </c>
      <c r="U195" s="70">
        <v>312.19578000000001</v>
      </c>
    </row>
    <row r="196" spans="1:21" ht="12.75" customHeight="1" x14ac:dyDescent="0.25">
      <c r="A196" s="62"/>
      <c r="B196" s="73" t="s">
        <v>86</v>
      </c>
      <c r="C196" s="69" t="s">
        <v>175</v>
      </c>
      <c r="D196" s="69">
        <v>57.479959999999998</v>
      </c>
      <c r="E196" s="69">
        <v>408.20699999999999</v>
      </c>
      <c r="F196" s="67" t="s">
        <v>175</v>
      </c>
      <c r="G196" s="69" t="s">
        <v>175</v>
      </c>
      <c r="H196" s="69" t="s">
        <v>175</v>
      </c>
      <c r="I196" s="67" t="s">
        <v>175</v>
      </c>
      <c r="J196" s="69">
        <v>12.588559999999999</v>
      </c>
      <c r="K196" s="69" t="s">
        <v>175</v>
      </c>
      <c r="L196" s="67" t="s">
        <v>175</v>
      </c>
      <c r="M196" s="69" t="s">
        <v>175</v>
      </c>
      <c r="N196" s="69" t="s">
        <v>175</v>
      </c>
      <c r="O196" s="69" t="s">
        <v>175</v>
      </c>
      <c r="P196" s="69" t="s">
        <v>175</v>
      </c>
      <c r="Q196" s="69" t="s">
        <v>175</v>
      </c>
      <c r="R196" s="69" t="s">
        <v>175</v>
      </c>
      <c r="S196" s="67" t="s">
        <v>175</v>
      </c>
      <c r="T196" s="69" t="s">
        <v>175</v>
      </c>
      <c r="U196" s="69" t="s">
        <v>175</v>
      </c>
    </row>
    <row r="197" spans="1:21" ht="12.75" customHeight="1" x14ac:dyDescent="0.25">
      <c r="A197" s="62"/>
      <c r="B197" s="73" t="s">
        <v>87</v>
      </c>
      <c r="C197" s="69" t="s">
        <v>175</v>
      </c>
      <c r="D197" s="69" t="s">
        <v>175</v>
      </c>
      <c r="E197" s="69">
        <v>71.97</v>
      </c>
      <c r="F197" s="69" t="s">
        <v>175</v>
      </c>
      <c r="G197" s="69" t="s">
        <v>175</v>
      </c>
      <c r="H197" s="69" t="s">
        <v>175</v>
      </c>
      <c r="I197" s="69" t="s">
        <v>175</v>
      </c>
      <c r="J197" s="69">
        <v>77.220600000000005</v>
      </c>
      <c r="K197" s="69" t="s">
        <v>175</v>
      </c>
      <c r="L197" s="69" t="s">
        <v>175</v>
      </c>
      <c r="M197" s="69" t="s">
        <v>175</v>
      </c>
      <c r="N197" s="69" t="s">
        <v>175</v>
      </c>
      <c r="O197" s="69" t="s">
        <v>175</v>
      </c>
      <c r="P197" s="69" t="s">
        <v>175</v>
      </c>
      <c r="Q197" s="69" t="s">
        <v>175</v>
      </c>
      <c r="R197" s="69" t="s">
        <v>175</v>
      </c>
      <c r="S197" s="67" t="s">
        <v>175</v>
      </c>
      <c r="T197" s="69" t="s">
        <v>175</v>
      </c>
      <c r="U197" s="69" t="s">
        <v>175</v>
      </c>
    </row>
    <row r="198" spans="1:21" ht="12.75" customHeight="1" x14ac:dyDescent="0.25">
      <c r="A198" s="62"/>
      <c r="B198" s="72" t="s">
        <v>138</v>
      </c>
      <c r="C198" s="68" t="s">
        <v>175</v>
      </c>
      <c r="D198" s="68" t="s">
        <v>175</v>
      </c>
      <c r="E198" s="68" t="s">
        <v>175</v>
      </c>
      <c r="F198" s="68" t="s">
        <v>175</v>
      </c>
      <c r="G198" s="68" t="s">
        <v>175</v>
      </c>
      <c r="H198" s="68" t="s">
        <v>175</v>
      </c>
      <c r="I198" s="68" t="s">
        <v>175</v>
      </c>
      <c r="J198" s="68" t="s">
        <v>175</v>
      </c>
      <c r="K198" s="68" t="s">
        <v>175</v>
      </c>
      <c r="L198" s="68" t="s">
        <v>175</v>
      </c>
      <c r="M198" s="68">
        <v>4.87073</v>
      </c>
      <c r="N198" s="68" t="s">
        <v>175</v>
      </c>
      <c r="O198" s="68" t="s">
        <v>175</v>
      </c>
      <c r="P198" s="68" t="s">
        <v>175</v>
      </c>
      <c r="Q198" s="68" t="s">
        <v>175</v>
      </c>
      <c r="R198" s="68" t="s">
        <v>175</v>
      </c>
      <c r="S198" s="68" t="s">
        <v>175</v>
      </c>
      <c r="T198" s="68" t="s">
        <v>175</v>
      </c>
      <c r="U198" s="68" t="s">
        <v>175</v>
      </c>
    </row>
    <row r="199" spans="1:21" ht="12.75" customHeight="1" x14ac:dyDescent="0.25">
      <c r="A199" s="62"/>
      <c r="B199" s="72" t="s">
        <v>88</v>
      </c>
      <c r="C199" s="68" t="s">
        <v>175</v>
      </c>
      <c r="D199" s="68">
        <v>4.2856199999999998</v>
      </c>
      <c r="E199" s="68" t="s">
        <v>175</v>
      </c>
      <c r="F199" s="68" t="s">
        <v>175</v>
      </c>
      <c r="G199" s="68" t="s">
        <v>175</v>
      </c>
      <c r="H199" s="68" t="s">
        <v>175</v>
      </c>
      <c r="I199" s="68" t="s">
        <v>175</v>
      </c>
      <c r="J199" s="68" t="s">
        <v>175</v>
      </c>
      <c r="K199" s="68" t="s">
        <v>175</v>
      </c>
      <c r="L199" s="68" t="s">
        <v>175</v>
      </c>
      <c r="M199" s="68" t="s">
        <v>175</v>
      </c>
      <c r="N199" s="68" t="s">
        <v>175</v>
      </c>
      <c r="O199" s="68" t="s">
        <v>175</v>
      </c>
      <c r="P199" s="68" t="s">
        <v>175</v>
      </c>
      <c r="Q199" s="68" t="s">
        <v>175</v>
      </c>
      <c r="R199" s="68" t="s">
        <v>175</v>
      </c>
      <c r="S199" s="68" t="s">
        <v>175</v>
      </c>
      <c r="T199" s="68" t="s">
        <v>175</v>
      </c>
      <c r="U199" s="68" t="s">
        <v>175</v>
      </c>
    </row>
    <row r="200" spans="1:21" ht="12.75" customHeight="1" x14ac:dyDescent="0.25">
      <c r="A200" s="62"/>
      <c r="B200" s="72" t="s">
        <v>32</v>
      </c>
      <c r="C200" s="71">
        <v>34.027339999999995</v>
      </c>
      <c r="D200" s="71">
        <v>40.315989999999999</v>
      </c>
      <c r="E200" s="71">
        <v>36.272629999999999</v>
      </c>
      <c r="F200" s="71">
        <v>38.974499999999999</v>
      </c>
      <c r="G200" s="68">
        <v>34.153839999999995</v>
      </c>
      <c r="H200" s="68">
        <v>33.037849999999999</v>
      </c>
      <c r="I200" s="68">
        <v>29.819230000000001</v>
      </c>
      <c r="J200" s="68">
        <v>26.058669999999999</v>
      </c>
      <c r="K200" s="68">
        <v>28.65157</v>
      </c>
      <c r="L200" s="68">
        <v>28.129660000000001</v>
      </c>
      <c r="M200" s="68">
        <v>30.961509999999997</v>
      </c>
      <c r="N200" s="68">
        <v>35.967100000000002</v>
      </c>
      <c r="O200" s="71">
        <v>36.010559999999998</v>
      </c>
      <c r="P200" s="71">
        <v>31.695650000000001</v>
      </c>
      <c r="Q200" s="71">
        <v>30.5198</v>
      </c>
      <c r="R200" s="71">
        <v>27.127419999999997</v>
      </c>
      <c r="S200" s="71">
        <v>23.824159999999999</v>
      </c>
      <c r="T200" s="71">
        <v>29.941749999999999</v>
      </c>
      <c r="U200" s="71">
        <v>25.173729999999999</v>
      </c>
    </row>
    <row r="201" spans="1:21" ht="12.75" customHeight="1" x14ac:dyDescent="0.25">
      <c r="A201" s="62"/>
      <c r="B201" s="72" t="s">
        <v>33</v>
      </c>
      <c r="C201" s="71">
        <v>51.078269999999996</v>
      </c>
      <c r="D201" s="71">
        <v>48.463879999999996</v>
      </c>
      <c r="E201" s="71">
        <v>48.536569999999998</v>
      </c>
      <c r="F201" s="68">
        <v>49.583199999999998</v>
      </c>
      <c r="G201" s="71">
        <v>48.168810000000001</v>
      </c>
      <c r="H201" s="71">
        <v>49.735320000000002</v>
      </c>
      <c r="I201" s="71">
        <v>50.565460000000002</v>
      </c>
      <c r="J201" s="71">
        <v>51.83305</v>
      </c>
      <c r="K201" s="71">
        <v>54.137279999999997</v>
      </c>
      <c r="L201" s="71">
        <v>52.748370000000001</v>
      </c>
      <c r="M201" s="71">
        <v>51.477719999999998</v>
      </c>
      <c r="N201" s="71">
        <v>50.892110000000002</v>
      </c>
      <c r="O201" s="71">
        <v>52.329730000000005</v>
      </c>
      <c r="P201" s="71">
        <v>52.247999999999998</v>
      </c>
      <c r="Q201" s="71">
        <v>50.196460000000002</v>
      </c>
      <c r="R201" s="71">
        <v>52.93083</v>
      </c>
      <c r="S201" s="71">
        <v>51.605199999999996</v>
      </c>
      <c r="T201" s="71">
        <v>53.2136</v>
      </c>
      <c r="U201" s="71">
        <v>48.130669999999995</v>
      </c>
    </row>
    <row r="202" spans="1:21" ht="12.75" customHeight="1" x14ac:dyDescent="0.25">
      <c r="A202" s="62"/>
      <c r="B202" s="72" t="s">
        <v>239</v>
      </c>
      <c r="C202" s="71" t="s">
        <v>175</v>
      </c>
      <c r="D202" s="71" t="s">
        <v>175</v>
      </c>
      <c r="E202" s="71" t="s">
        <v>175</v>
      </c>
      <c r="F202" s="68" t="s">
        <v>175</v>
      </c>
      <c r="G202" s="71" t="s">
        <v>175</v>
      </c>
      <c r="H202" s="71" t="s">
        <v>175</v>
      </c>
      <c r="I202" s="68" t="s">
        <v>175</v>
      </c>
      <c r="J202" s="71" t="s">
        <v>175</v>
      </c>
      <c r="K202" s="71" t="s">
        <v>175</v>
      </c>
      <c r="L202" s="71" t="s">
        <v>175</v>
      </c>
      <c r="M202" s="71" t="s">
        <v>175</v>
      </c>
      <c r="N202" s="71" t="s">
        <v>175</v>
      </c>
      <c r="O202" s="71" t="s">
        <v>175</v>
      </c>
      <c r="P202" s="71" t="s">
        <v>175</v>
      </c>
      <c r="Q202" s="71" t="s">
        <v>175</v>
      </c>
      <c r="R202" s="71" t="s">
        <v>175</v>
      </c>
      <c r="S202" s="68" t="s">
        <v>175</v>
      </c>
      <c r="T202" s="71" t="s">
        <v>175</v>
      </c>
      <c r="U202" s="71" t="s">
        <v>175</v>
      </c>
    </row>
    <row r="203" spans="1:21" ht="12.75" customHeight="1" x14ac:dyDescent="0.25">
      <c r="A203" s="62"/>
      <c r="B203" s="73" t="s">
        <v>34</v>
      </c>
      <c r="C203" s="69">
        <v>22.265000000000001</v>
      </c>
      <c r="D203" s="69">
        <v>10.206</v>
      </c>
      <c r="E203" s="69">
        <v>7.649</v>
      </c>
      <c r="F203" s="67">
        <v>6.0129999999999999</v>
      </c>
      <c r="G203" s="69">
        <v>6.0590000000000002</v>
      </c>
      <c r="H203" s="69">
        <v>5.16</v>
      </c>
      <c r="I203" s="69">
        <v>4.8959999999999999</v>
      </c>
      <c r="J203" s="69">
        <v>4.8730000000000002</v>
      </c>
      <c r="K203" s="69">
        <v>5.0979999999999999</v>
      </c>
      <c r="L203" s="69">
        <v>5.2640000000000002</v>
      </c>
      <c r="M203" s="69">
        <v>5.57</v>
      </c>
      <c r="N203" s="69">
        <v>6.3440000000000003</v>
      </c>
      <c r="O203" s="69">
        <v>5.8120000000000003</v>
      </c>
      <c r="P203" s="69">
        <v>6.3719999999999999</v>
      </c>
      <c r="Q203" s="69">
        <v>5.54</v>
      </c>
      <c r="R203" s="69">
        <v>5.5880000000000001</v>
      </c>
      <c r="S203" s="69">
        <v>6.1760000000000002</v>
      </c>
      <c r="T203" s="69">
        <v>6.0919999999999996</v>
      </c>
      <c r="U203" s="69" t="s">
        <v>175</v>
      </c>
    </row>
    <row r="204" spans="1:21" ht="12.75" customHeight="1" x14ac:dyDescent="0.25">
      <c r="A204" s="62"/>
      <c r="B204" s="73" t="s">
        <v>139</v>
      </c>
      <c r="C204" s="69" t="s">
        <v>175</v>
      </c>
      <c r="D204" s="69">
        <v>285.84395000000001</v>
      </c>
      <c r="E204" s="69" t="s">
        <v>175</v>
      </c>
      <c r="F204" s="67" t="s">
        <v>175</v>
      </c>
      <c r="G204" s="69" t="s">
        <v>175</v>
      </c>
      <c r="H204" s="69" t="s">
        <v>175</v>
      </c>
      <c r="I204" s="69" t="s">
        <v>175</v>
      </c>
      <c r="J204" s="69">
        <v>229.05636999999999</v>
      </c>
      <c r="K204" s="69" t="s">
        <v>175</v>
      </c>
      <c r="L204" s="69" t="s">
        <v>175</v>
      </c>
      <c r="M204" s="69" t="s">
        <v>175</v>
      </c>
      <c r="N204" s="69" t="s">
        <v>175</v>
      </c>
      <c r="O204" s="69" t="s">
        <v>175</v>
      </c>
      <c r="P204" s="69" t="s">
        <v>175</v>
      </c>
      <c r="Q204" s="69" t="s">
        <v>175</v>
      </c>
      <c r="R204" s="69" t="s">
        <v>175</v>
      </c>
      <c r="S204" s="69" t="s">
        <v>175</v>
      </c>
      <c r="T204" s="69" t="s">
        <v>175</v>
      </c>
      <c r="U204" s="69" t="s">
        <v>175</v>
      </c>
    </row>
    <row r="205" spans="1:21" ht="30" customHeight="1" x14ac:dyDescent="0.25">
      <c r="A205" s="62"/>
      <c r="B205" s="73" t="s">
        <v>235</v>
      </c>
      <c r="C205" s="70">
        <v>11.911250000000001</v>
      </c>
      <c r="D205" s="70">
        <v>10.426360000000001</v>
      </c>
      <c r="E205" s="70">
        <v>10.21449</v>
      </c>
      <c r="F205" s="70">
        <v>9.8043999999999993</v>
      </c>
      <c r="G205" s="70">
        <v>10.128639999999999</v>
      </c>
      <c r="H205" s="70">
        <v>10.59112</v>
      </c>
      <c r="I205" s="70">
        <v>10.266260000000001</v>
      </c>
      <c r="J205" s="70">
        <v>11.053370000000001</v>
      </c>
      <c r="K205" s="70">
        <v>9.7674400000000006</v>
      </c>
      <c r="L205" s="70">
        <v>9.6141800000000011</v>
      </c>
      <c r="M205" s="70">
        <v>11.30697</v>
      </c>
      <c r="N205" s="70">
        <v>11.428430000000001</v>
      </c>
      <c r="O205" s="70">
        <v>11.93932</v>
      </c>
      <c r="P205" s="70">
        <v>11.008280000000001</v>
      </c>
      <c r="Q205" s="70">
        <v>12.17656</v>
      </c>
      <c r="R205" s="70">
        <v>11.710540000000002</v>
      </c>
      <c r="S205" s="70">
        <v>10.34023</v>
      </c>
      <c r="T205" s="70" t="s">
        <v>175</v>
      </c>
      <c r="U205" s="70" t="s">
        <v>175</v>
      </c>
    </row>
    <row r="206" spans="1:21" ht="12.75" customHeight="1" x14ac:dyDescent="0.25">
      <c r="A206" s="62"/>
      <c r="B206" s="73" t="s">
        <v>236</v>
      </c>
      <c r="C206" s="69" t="s">
        <v>175</v>
      </c>
      <c r="D206" s="69" t="s">
        <v>175</v>
      </c>
      <c r="E206" s="69" t="s">
        <v>175</v>
      </c>
      <c r="F206" s="67" t="s">
        <v>175</v>
      </c>
      <c r="G206" s="69" t="s">
        <v>175</v>
      </c>
      <c r="H206" s="69" t="s">
        <v>175</v>
      </c>
      <c r="I206" s="67" t="s">
        <v>175</v>
      </c>
      <c r="J206" s="69" t="s">
        <v>175</v>
      </c>
      <c r="K206" s="69" t="s">
        <v>175</v>
      </c>
      <c r="L206" s="67" t="s">
        <v>175</v>
      </c>
      <c r="M206" s="69" t="s">
        <v>175</v>
      </c>
      <c r="N206" s="69" t="s">
        <v>175</v>
      </c>
      <c r="O206" s="69" t="s">
        <v>175</v>
      </c>
      <c r="P206" s="69" t="s">
        <v>175</v>
      </c>
      <c r="Q206" s="69" t="s">
        <v>175</v>
      </c>
      <c r="R206" s="69" t="s">
        <v>175</v>
      </c>
      <c r="S206" s="67" t="s">
        <v>175</v>
      </c>
      <c r="T206" s="69">
        <v>1.4826199999999998</v>
      </c>
      <c r="U206" s="69" t="s">
        <v>175</v>
      </c>
    </row>
    <row r="207" spans="1:21" ht="12.75" customHeight="1" x14ac:dyDescent="0.25">
      <c r="A207" s="62"/>
      <c r="B207" s="73" t="s">
        <v>89</v>
      </c>
      <c r="C207" s="69" t="s">
        <v>175</v>
      </c>
      <c r="D207" s="69">
        <v>23.182359999999999</v>
      </c>
      <c r="E207" s="69">
        <v>25.292400000000001</v>
      </c>
      <c r="F207" s="69">
        <v>28.546880000000002</v>
      </c>
      <c r="G207" s="69">
        <v>33.411499999999997</v>
      </c>
      <c r="H207" s="69">
        <v>34.406610000000001</v>
      </c>
      <c r="I207" s="69" t="s">
        <v>175</v>
      </c>
      <c r="J207" s="69">
        <v>13.246469999999999</v>
      </c>
      <c r="K207" s="69" t="s">
        <v>175</v>
      </c>
      <c r="L207" s="69" t="s">
        <v>175</v>
      </c>
      <c r="M207" s="69" t="s">
        <v>175</v>
      </c>
      <c r="N207" s="69" t="s">
        <v>175</v>
      </c>
      <c r="O207" s="69" t="s">
        <v>175</v>
      </c>
      <c r="P207" s="69" t="s">
        <v>175</v>
      </c>
      <c r="Q207" s="69" t="s">
        <v>175</v>
      </c>
      <c r="R207" s="69" t="s">
        <v>175</v>
      </c>
      <c r="S207" s="67" t="s">
        <v>175</v>
      </c>
      <c r="T207" s="69" t="s">
        <v>175</v>
      </c>
      <c r="U207" s="69" t="s">
        <v>175</v>
      </c>
    </row>
    <row r="208" spans="1:21" ht="12.75" customHeight="1" x14ac:dyDescent="0.25">
      <c r="A208" s="62"/>
      <c r="B208" s="72" t="s">
        <v>140</v>
      </c>
      <c r="C208" s="68" t="s">
        <v>175</v>
      </c>
      <c r="D208" s="68">
        <v>-8.0409999999999995E-2</v>
      </c>
      <c r="E208" s="68" t="s">
        <v>175</v>
      </c>
      <c r="F208" s="68" t="s">
        <v>175</v>
      </c>
      <c r="G208" s="68" t="s">
        <v>175</v>
      </c>
      <c r="H208" s="68" t="s">
        <v>175</v>
      </c>
      <c r="I208" s="68" t="s">
        <v>175</v>
      </c>
      <c r="J208" s="68">
        <v>-1.5851999999999999</v>
      </c>
      <c r="K208" s="68" t="s">
        <v>175</v>
      </c>
      <c r="L208" s="68" t="s">
        <v>175</v>
      </c>
      <c r="M208" s="68" t="s">
        <v>175</v>
      </c>
      <c r="N208" s="68" t="s">
        <v>175</v>
      </c>
      <c r="O208" s="68" t="s">
        <v>175</v>
      </c>
      <c r="P208" s="68" t="s">
        <v>175</v>
      </c>
      <c r="Q208" s="68" t="s">
        <v>175</v>
      </c>
      <c r="R208" s="68" t="s">
        <v>175</v>
      </c>
      <c r="S208" s="68" t="s">
        <v>175</v>
      </c>
      <c r="T208" s="68" t="s">
        <v>175</v>
      </c>
      <c r="U208" s="68" t="s">
        <v>175</v>
      </c>
    </row>
    <row r="209" spans="1:21" ht="12.75" customHeight="1" x14ac:dyDescent="0.25">
      <c r="A209" s="62"/>
      <c r="B209" s="72" t="s">
        <v>90</v>
      </c>
      <c r="C209" s="68">
        <v>14.51003</v>
      </c>
      <c r="D209" s="68" t="s">
        <v>175</v>
      </c>
      <c r="E209" s="68" t="s">
        <v>175</v>
      </c>
      <c r="F209" s="68" t="s">
        <v>175</v>
      </c>
      <c r="G209" s="68" t="s">
        <v>175</v>
      </c>
      <c r="H209" s="68" t="s">
        <v>175</v>
      </c>
      <c r="I209" s="68" t="s">
        <v>175</v>
      </c>
      <c r="J209" s="68" t="s">
        <v>175</v>
      </c>
      <c r="K209" s="68" t="s">
        <v>175</v>
      </c>
      <c r="L209" s="68" t="s">
        <v>175</v>
      </c>
      <c r="M209" s="68" t="s">
        <v>175</v>
      </c>
      <c r="N209" s="68" t="s">
        <v>175</v>
      </c>
      <c r="O209" s="68" t="s">
        <v>175</v>
      </c>
      <c r="P209" s="68" t="s">
        <v>175</v>
      </c>
      <c r="Q209" s="68" t="s">
        <v>175</v>
      </c>
      <c r="R209" s="68" t="s">
        <v>175</v>
      </c>
      <c r="S209" s="68" t="s">
        <v>175</v>
      </c>
      <c r="T209" s="68" t="s">
        <v>175</v>
      </c>
      <c r="U209" s="68" t="s">
        <v>175</v>
      </c>
    </row>
    <row r="210" spans="1:21" ht="12.75" customHeight="1" x14ac:dyDescent="0.25">
      <c r="A210" s="62"/>
      <c r="B210" s="72" t="s">
        <v>91</v>
      </c>
      <c r="C210" s="71" t="s">
        <v>175</v>
      </c>
      <c r="D210" s="71">
        <v>23.36806</v>
      </c>
      <c r="E210" s="71" t="s">
        <v>175</v>
      </c>
      <c r="F210" s="71" t="s">
        <v>175</v>
      </c>
      <c r="G210" s="68" t="s">
        <v>175</v>
      </c>
      <c r="H210" s="68" t="s">
        <v>175</v>
      </c>
      <c r="I210" s="68" t="s">
        <v>175</v>
      </c>
      <c r="J210" s="68">
        <v>32.095860000000002</v>
      </c>
      <c r="K210" s="68" t="s">
        <v>175</v>
      </c>
      <c r="L210" s="68" t="s">
        <v>175</v>
      </c>
      <c r="M210" s="68" t="s">
        <v>175</v>
      </c>
      <c r="N210" s="68" t="s">
        <v>175</v>
      </c>
      <c r="O210" s="71" t="s">
        <v>175</v>
      </c>
      <c r="P210" s="71" t="s">
        <v>175</v>
      </c>
      <c r="Q210" s="71" t="s">
        <v>175</v>
      </c>
      <c r="R210" s="71" t="s">
        <v>175</v>
      </c>
      <c r="S210" s="71" t="s">
        <v>175</v>
      </c>
      <c r="T210" s="71" t="s">
        <v>175</v>
      </c>
      <c r="U210" s="71" t="s">
        <v>175</v>
      </c>
    </row>
    <row r="211" spans="1:21" ht="12.75" customHeight="1" x14ac:dyDescent="0.25">
      <c r="A211" s="62"/>
      <c r="B211" s="72" t="s">
        <v>92</v>
      </c>
      <c r="C211" s="71">
        <v>144.36414000000002</v>
      </c>
      <c r="D211" s="71">
        <v>170.65308999999999</v>
      </c>
      <c r="E211" s="71">
        <v>191.24907000000002</v>
      </c>
      <c r="F211" s="68">
        <v>212.10022000000001</v>
      </c>
      <c r="G211" s="71">
        <v>223.89155</v>
      </c>
      <c r="H211" s="71">
        <v>224.4879</v>
      </c>
      <c r="I211" s="71">
        <v>224.57155</v>
      </c>
      <c r="J211" s="71">
        <v>248.03223</v>
      </c>
      <c r="K211" s="71">
        <v>227.04470000000001</v>
      </c>
      <c r="L211" s="71">
        <v>235.97673999999998</v>
      </c>
      <c r="M211" s="71">
        <v>250.92429999999999</v>
      </c>
      <c r="N211" s="71">
        <v>260.65411</v>
      </c>
      <c r="O211" s="71">
        <v>281.01158000000004</v>
      </c>
      <c r="P211" s="71">
        <v>298.82607000000002</v>
      </c>
      <c r="Q211" s="71">
        <v>330.17758000000003</v>
      </c>
      <c r="R211" s="71">
        <v>312.13369</v>
      </c>
      <c r="S211" s="71">
        <v>314.80038000000002</v>
      </c>
      <c r="T211" s="71">
        <v>345.64657</v>
      </c>
      <c r="U211" s="71">
        <v>363.26468</v>
      </c>
    </row>
    <row r="212" spans="1:21" ht="12.75" customHeight="1" x14ac:dyDescent="0.25">
      <c r="A212" s="62"/>
      <c r="B212" s="72" t="s">
        <v>93</v>
      </c>
      <c r="C212" s="71" t="s">
        <v>175</v>
      </c>
      <c r="D212" s="71">
        <v>34.901240000000001</v>
      </c>
      <c r="E212" s="71" t="s">
        <v>175</v>
      </c>
      <c r="F212" s="68" t="s">
        <v>175</v>
      </c>
      <c r="G212" s="71" t="s">
        <v>175</v>
      </c>
      <c r="H212" s="71" t="s">
        <v>175</v>
      </c>
      <c r="I212" s="68" t="s">
        <v>175</v>
      </c>
      <c r="J212" s="71">
        <v>50.102290000000004</v>
      </c>
      <c r="K212" s="71" t="s">
        <v>175</v>
      </c>
      <c r="L212" s="71" t="s">
        <v>175</v>
      </c>
      <c r="M212" s="71" t="s">
        <v>175</v>
      </c>
      <c r="N212" s="71">
        <v>74.578519999999997</v>
      </c>
      <c r="O212" s="71" t="s">
        <v>175</v>
      </c>
      <c r="P212" s="71" t="s">
        <v>175</v>
      </c>
      <c r="Q212" s="71" t="s">
        <v>175</v>
      </c>
      <c r="R212" s="71" t="s">
        <v>175</v>
      </c>
      <c r="S212" s="68" t="s">
        <v>175</v>
      </c>
      <c r="T212" s="71" t="s">
        <v>175</v>
      </c>
      <c r="U212" s="71" t="s">
        <v>175</v>
      </c>
    </row>
    <row r="213" spans="1:21" ht="12.75" customHeight="1" x14ac:dyDescent="0.25">
      <c r="A213" s="62"/>
      <c r="B213" s="73" t="s">
        <v>172</v>
      </c>
      <c r="C213" s="69" t="s">
        <v>175</v>
      </c>
      <c r="D213" s="69">
        <v>5.5599999999999998E-3</v>
      </c>
      <c r="E213" s="69" t="s">
        <v>175</v>
      </c>
      <c r="F213" s="67" t="s">
        <v>175</v>
      </c>
      <c r="G213" s="69" t="s">
        <v>175</v>
      </c>
      <c r="H213" s="69" t="s">
        <v>175</v>
      </c>
      <c r="I213" s="69" t="s">
        <v>175</v>
      </c>
      <c r="J213" s="69" t="s">
        <v>175</v>
      </c>
      <c r="K213" s="69" t="s">
        <v>175</v>
      </c>
      <c r="L213" s="69" t="s">
        <v>175</v>
      </c>
      <c r="M213" s="69" t="s">
        <v>175</v>
      </c>
      <c r="N213" s="69" t="s">
        <v>175</v>
      </c>
      <c r="O213" s="69" t="s">
        <v>175</v>
      </c>
      <c r="P213" s="69" t="s">
        <v>175</v>
      </c>
      <c r="Q213" s="69" t="s">
        <v>175</v>
      </c>
      <c r="R213" s="69" t="s">
        <v>175</v>
      </c>
      <c r="S213" s="69" t="s">
        <v>175</v>
      </c>
      <c r="T213" s="69" t="s">
        <v>175</v>
      </c>
      <c r="U213" s="69" t="s">
        <v>175</v>
      </c>
    </row>
    <row r="214" spans="1:21" ht="12.75" customHeight="1" x14ac:dyDescent="0.25">
      <c r="A214" s="62"/>
      <c r="B214" s="73" t="s">
        <v>141</v>
      </c>
      <c r="C214" s="69" t="s">
        <v>175</v>
      </c>
      <c r="D214" s="69">
        <v>49.799860000000002</v>
      </c>
      <c r="E214" s="69" t="s">
        <v>175</v>
      </c>
      <c r="F214" s="67" t="s">
        <v>175</v>
      </c>
      <c r="G214" s="69" t="s">
        <v>175</v>
      </c>
      <c r="H214" s="69" t="s">
        <v>175</v>
      </c>
      <c r="I214" s="69" t="s">
        <v>175</v>
      </c>
      <c r="J214" s="69">
        <v>38.053779999999996</v>
      </c>
      <c r="K214" s="69" t="s">
        <v>175</v>
      </c>
      <c r="L214" s="69" t="s">
        <v>175</v>
      </c>
      <c r="M214" s="69" t="s">
        <v>175</v>
      </c>
      <c r="N214" s="69" t="s">
        <v>175</v>
      </c>
      <c r="O214" s="69" t="s">
        <v>175</v>
      </c>
      <c r="P214" s="69" t="s">
        <v>175</v>
      </c>
      <c r="Q214" s="69" t="s">
        <v>175</v>
      </c>
      <c r="R214" s="69" t="s">
        <v>175</v>
      </c>
      <c r="S214" s="69" t="s">
        <v>175</v>
      </c>
      <c r="T214" s="69" t="s">
        <v>175</v>
      </c>
      <c r="U214" s="69" t="s">
        <v>175</v>
      </c>
    </row>
    <row r="215" spans="1:21" ht="12.75" customHeight="1" x14ac:dyDescent="0.25">
      <c r="A215" s="62"/>
      <c r="B215" s="73" t="s">
        <v>94</v>
      </c>
      <c r="C215" s="70">
        <v>874.61554000000001</v>
      </c>
      <c r="D215" s="70">
        <v>512.04237000000001</v>
      </c>
      <c r="E215" s="70">
        <v>467.96499</v>
      </c>
      <c r="F215" s="70">
        <v>414.16616999999997</v>
      </c>
      <c r="G215" s="70">
        <v>413.05627000000004</v>
      </c>
      <c r="H215" s="70">
        <v>390.30878999999999</v>
      </c>
      <c r="I215" s="70">
        <v>368.89870999999999</v>
      </c>
      <c r="J215" s="70">
        <v>363.01044999999999</v>
      </c>
      <c r="K215" s="70">
        <v>378.22108000000003</v>
      </c>
      <c r="L215" s="70">
        <v>380.92178000000001</v>
      </c>
      <c r="M215" s="70">
        <v>379.06459000000001</v>
      </c>
      <c r="N215" s="70">
        <v>391.69529</v>
      </c>
      <c r="O215" s="70">
        <v>390.08444000000003</v>
      </c>
      <c r="P215" s="70">
        <v>401.66995000000003</v>
      </c>
      <c r="Q215" s="70">
        <v>392.43160999999998</v>
      </c>
      <c r="R215" s="70">
        <v>418.69139000000001</v>
      </c>
      <c r="S215" s="70">
        <v>351.83188999999999</v>
      </c>
      <c r="T215" s="70">
        <v>350.06950000000001</v>
      </c>
      <c r="U215" s="70">
        <v>403.03057000000001</v>
      </c>
    </row>
    <row r="216" spans="1:21" ht="12.75" customHeight="1" x14ac:dyDescent="0.25">
      <c r="A216" s="62"/>
      <c r="B216" s="73" t="s">
        <v>142</v>
      </c>
      <c r="C216" s="69" t="s">
        <v>175</v>
      </c>
      <c r="D216" s="69">
        <v>126.20869999999999</v>
      </c>
      <c r="E216" s="69" t="s">
        <v>175</v>
      </c>
      <c r="F216" s="67" t="s">
        <v>175</v>
      </c>
      <c r="G216" s="69" t="s">
        <v>175</v>
      </c>
      <c r="H216" s="69" t="s">
        <v>175</v>
      </c>
      <c r="I216" s="67" t="s">
        <v>175</v>
      </c>
      <c r="J216" s="69">
        <v>120.169</v>
      </c>
      <c r="K216" s="69" t="s">
        <v>175</v>
      </c>
      <c r="L216" s="67" t="s">
        <v>175</v>
      </c>
      <c r="M216" s="69" t="s">
        <v>175</v>
      </c>
      <c r="N216" s="69" t="s">
        <v>175</v>
      </c>
      <c r="O216" s="69">
        <v>182.08500000000001</v>
      </c>
      <c r="P216" s="69" t="s">
        <v>175</v>
      </c>
      <c r="Q216" s="69" t="s">
        <v>175</v>
      </c>
      <c r="R216" s="69" t="s">
        <v>175</v>
      </c>
      <c r="S216" s="67" t="s">
        <v>175</v>
      </c>
      <c r="T216" s="69" t="s">
        <v>175</v>
      </c>
      <c r="U216" s="69" t="s">
        <v>175</v>
      </c>
    </row>
    <row r="217" spans="1:21" ht="27" customHeight="1" x14ac:dyDescent="0.25">
      <c r="A217" s="62"/>
      <c r="B217" s="73" t="s">
        <v>240</v>
      </c>
      <c r="C217" s="69">
        <v>785.29127000000005</v>
      </c>
      <c r="D217" s="69">
        <v>740.59494999999993</v>
      </c>
      <c r="E217" s="69">
        <v>734.20521999999994</v>
      </c>
      <c r="F217" s="69">
        <v>755.31280000000004</v>
      </c>
      <c r="G217" s="69">
        <v>731.25635999999997</v>
      </c>
      <c r="H217" s="69">
        <v>730.15413999999998</v>
      </c>
      <c r="I217" s="69">
        <v>700.70712000000003</v>
      </c>
      <c r="J217" s="69">
        <v>702.34267</v>
      </c>
      <c r="K217" s="69">
        <v>706.7468100000001</v>
      </c>
      <c r="L217" s="69">
        <v>686.42633000000001</v>
      </c>
      <c r="M217" s="69">
        <v>693.20546000000002</v>
      </c>
      <c r="N217" s="69">
        <v>689.89393999999993</v>
      </c>
      <c r="O217" s="69">
        <v>682.58669999999995</v>
      </c>
      <c r="P217" s="69">
        <v>677.98667</v>
      </c>
      <c r="Q217" s="69">
        <v>667.25751000000002</v>
      </c>
      <c r="R217" s="69">
        <v>644.60199999999998</v>
      </c>
      <c r="S217" s="67">
        <v>589.99394999999993</v>
      </c>
      <c r="T217" s="69">
        <v>605.96925999999996</v>
      </c>
      <c r="U217" s="69">
        <v>561.78796999999997</v>
      </c>
    </row>
    <row r="218" spans="1:21" ht="12.75" customHeight="1" x14ac:dyDescent="0.25">
      <c r="A218" s="62"/>
      <c r="B218" s="72" t="s">
        <v>241</v>
      </c>
      <c r="C218" s="68">
        <v>129.72917000000001</v>
      </c>
      <c r="D218" s="68">
        <v>952.79964000000007</v>
      </c>
      <c r="E218" s="68" t="s">
        <v>175</v>
      </c>
      <c r="F218" s="68" t="s">
        <v>175</v>
      </c>
      <c r="G218" s="68" t="s">
        <v>175</v>
      </c>
      <c r="H218" s="68" t="s">
        <v>175</v>
      </c>
      <c r="I218" s="68" t="s">
        <v>175</v>
      </c>
      <c r="J218" s="68" t="s">
        <v>175</v>
      </c>
      <c r="K218" s="68" t="s">
        <v>175</v>
      </c>
      <c r="L218" s="68" t="s">
        <v>175</v>
      </c>
      <c r="M218" s="68" t="s">
        <v>175</v>
      </c>
      <c r="N218" s="68" t="s">
        <v>175</v>
      </c>
      <c r="O218" s="68" t="s">
        <v>175</v>
      </c>
      <c r="P218" s="68" t="s">
        <v>175</v>
      </c>
      <c r="Q218" s="68" t="s">
        <v>175</v>
      </c>
      <c r="R218" s="68" t="s">
        <v>175</v>
      </c>
      <c r="S218" s="68" t="s">
        <v>175</v>
      </c>
      <c r="T218" s="68" t="s">
        <v>175</v>
      </c>
      <c r="U218" s="68" t="s">
        <v>175</v>
      </c>
    </row>
    <row r="219" spans="1:21" ht="12.75" customHeight="1" x14ac:dyDescent="0.25">
      <c r="A219" s="62"/>
      <c r="B219" s="72" t="s">
        <v>242</v>
      </c>
      <c r="C219" s="68">
        <v>5402.1243700000005</v>
      </c>
      <c r="D219" s="68">
        <v>5681.1248299999997</v>
      </c>
      <c r="E219" s="68">
        <v>5809.1631200000002</v>
      </c>
      <c r="F219" s="68">
        <v>6011.4014200000001</v>
      </c>
      <c r="G219" s="68">
        <v>6101.1836700000003</v>
      </c>
      <c r="H219" s="68">
        <v>6159.87165</v>
      </c>
      <c r="I219" s="68">
        <v>6301.06916</v>
      </c>
      <c r="J219" s="68">
        <v>6414.8393399999995</v>
      </c>
      <c r="K219" s="68">
        <v>6245.1271900000002</v>
      </c>
      <c r="L219" s="68">
        <v>6155.9745700000003</v>
      </c>
      <c r="M219" s="68">
        <v>6097.7687100000003</v>
      </c>
      <c r="N219" s="68">
        <v>6198.5442899999998</v>
      </c>
      <c r="O219" s="68">
        <v>6223.0639499999997</v>
      </c>
      <c r="P219" s="68">
        <v>6147.9840300000005</v>
      </c>
      <c r="Q219" s="68">
        <v>6317.2917600000001</v>
      </c>
      <c r="R219" s="68">
        <v>6137.0773600000002</v>
      </c>
      <c r="S219" s="68">
        <v>5701.2470000000003</v>
      </c>
      <c r="T219" s="68">
        <v>5906.73416</v>
      </c>
      <c r="U219" s="68">
        <v>5772.6873499999992</v>
      </c>
    </row>
    <row r="220" spans="1:21" ht="12.75" customHeight="1" x14ac:dyDescent="0.25">
      <c r="A220" s="62"/>
      <c r="B220" s="72" t="s">
        <v>143</v>
      </c>
      <c r="C220" s="71">
        <v>29.209709999999998</v>
      </c>
      <c r="D220" s="71">
        <v>32.05659</v>
      </c>
      <c r="E220" s="71" t="s">
        <v>175</v>
      </c>
      <c r="F220" s="71" t="s">
        <v>175</v>
      </c>
      <c r="G220" s="68" t="s">
        <v>175</v>
      </c>
      <c r="H220" s="68">
        <v>27.280049999999999</v>
      </c>
      <c r="I220" s="68" t="s">
        <v>175</v>
      </c>
      <c r="J220" s="68">
        <v>28.287680000000002</v>
      </c>
      <c r="K220" s="68" t="s">
        <v>175</v>
      </c>
      <c r="L220" s="68">
        <v>24.88738</v>
      </c>
      <c r="M220" s="68" t="s">
        <v>175</v>
      </c>
      <c r="N220" s="68">
        <v>25.929539999999999</v>
      </c>
      <c r="O220" s="71" t="s">
        <v>175</v>
      </c>
      <c r="P220" s="71" t="s">
        <v>175</v>
      </c>
      <c r="Q220" s="71" t="s">
        <v>175</v>
      </c>
      <c r="R220" s="71" t="s">
        <v>175</v>
      </c>
      <c r="S220" s="71" t="s">
        <v>175</v>
      </c>
      <c r="T220" s="71" t="s">
        <v>175</v>
      </c>
      <c r="U220" s="71" t="s">
        <v>175</v>
      </c>
    </row>
    <row r="221" spans="1:21" ht="12.75" customHeight="1" x14ac:dyDescent="0.25">
      <c r="A221" s="62"/>
      <c r="B221" s="72" t="s">
        <v>37</v>
      </c>
      <c r="C221" s="71">
        <v>181.33423000000002</v>
      </c>
      <c r="D221" s="71">
        <v>185.64570000000001</v>
      </c>
      <c r="E221" s="71">
        <v>185.48505</v>
      </c>
      <c r="F221" s="68">
        <v>190.09642000000002</v>
      </c>
      <c r="G221" s="71">
        <v>179.00471999999999</v>
      </c>
      <c r="H221" s="71">
        <v>174.48423</v>
      </c>
      <c r="I221" s="71">
        <v>183.30459999999999</v>
      </c>
      <c r="J221" s="71">
        <v>200.14905999999999</v>
      </c>
      <c r="K221" s="71">
        <v>203.20472000000001</v>
      </c>
      <c r="L221" s="71">
        <v>207.37169</v>
      </c>
      <c r="M221" s="71">
        <v>204.73298</v>
      </c>
      <c r="N221" s="71">
        <v>201.97114999999999</v>
      </c>
      <c r="O221" s="71">
        <v>200.25457999999998</v>
      </c>
      <c r="P221" s="71" t="s">
        <v>175</v>
      </c>
      <c r="Q221" s="71" t="s">
        <v>175</v>
      </c>
      <c r="R221" s="71" t="s">
        <v>175</v>
      </c>
      <c r="S221" s="71" t="s">
        <v>175</v>
      </c>
      <c r="T221" s="71" t="s">
        <v>175</v>
      </c>
      <c r="U221" s="71" t="s">
        <v>175</v>
      </c>
    </row>
    <row r="222" spans="1:21" ht="12.75" customHeight="1" x14ac:dyDescent="0.25">
      <c r="A222" s="62"/>
      <c r="B222" s="72" t="s">
        <v>144</v>
      </c>
      <c r="C222" s="71" t="s">
        <v>175</v>
      </c>
      <c r="D222" s="71">
        <v>0.29823</v>
      </c>
      <c r="E222" s="71" t="s">
        <v>175</v>
      </c>
      <c r="F222" s="68" t="s">
        <v>175</v>
      </c>
      <c r="G222" s="71" t="s">
        <v>175</v>
      </c>
      <c r="H222" s="71" t="s">
        <v>175</v>
      </c>
      <c r="I222" s="68" t="s">
        <v>175</v>
      </c>
      <c r="J222" s="71" t="s">
        <v>175</v>
      </c>
      <c r="K222" s="71" t="s">
        <v>175</v>
      </c>
      <c r="L222" s="71" t="s">
        <v>175</v>
      </c>
      <c r="M222" s="71" t="s">
        <v>175</v>
      </c>
      <c r="N222" s="71" t="s">
        <v>175</v>
      </c>
      <c r="O222" s="71" t="s">
        <v>175</v>
      </c>
      <c r="P222" s="71" t="s">
        <v>175</v>
      </c>
      <c r="Q222" s="71" t="s">
        <v>175</v>
      </c>
      <c r="R222" s="71" t="s">
        <v>175</v>
      </c>
      <c r="S222" s="68" t="s">
        <v>175</v>
      </c>
      <c r="T222" s="71" t="s">
        <v>175</v>
      </c>
      <c r="U222" s="71" t="s">
        <v>175</v>
      </c>
    </row>
    <row r="223" spans="1:21" ht="30.6" customHeight="1" x14ac:dyDescent="0.25">
      <c r="A223" s="62"/>
      <c r="B223" s="73" t="s">
        <v>182</v>
      </c>
      <c r="C223" s="69" t="s">
        <v>175</v>
      </c>
      <c r="D223" s="69" t="s">
        <v>175</v>
      </c>
      <c r="E223" s="69" t="s">
        <v>175</v>
      </c>
      <c r="F223" s="67" t="s">
        <v>175</v>
      </c>
      <c r="G223" s="69" t="s">
        <v>175</v>
      </c>
      <c r="H223" s="69" t="s">
        <v>175</v>
      </c>
      <c r="I223" s="69">
        <v>177.90144000000001</v>
      </c>
      <c r="J223" s="69" t="s">
        <v>175</v>
      </c>
      <c r="K223" s="69" t="s">
        <v>175</v>
      </c>
      <c r="L223" s="69" t="s">
        <v>175</v>
      </c>
      <c r="M223" s="69" t="s">
        <v>175</v>
      </c>
      <c r="N223" s="69" t="s">
        <v>175</v>
      </c>
      <c r="O223" s="69" t="s">
        <v>175</v>
      </c>
      <c r="P223" s="69" t="s">
        <v>175</v>
      </c>
      <c r="Q223" s="69" t="s">
        <v>175</v>
      </c>
      <c r="R223" s="69" t="s">
        <v>175</v>
      </c>
      <c r="S223" s="69" t="s">
        <v>175</v>
      </c>
      <c r="T223" s="69" t="s">
        <v>175</v>
      </c>
      <c r="U223" s="69" t="s">
        <v>175</v>
      </c>
    </row>
    <row r="224" spans="1:21" ht="12.75" customHeight="1" x14ac:dyDescent="0.25">
      <c r="A224" s="62"/>
      <c r="B224" s="73" t="s">
        <v>96</v>
      </c>
      <c r="C224" s="69" t="s">
        <v>175</v>
      </c>
      <c r="D224" s="69">
        <v>103.84246</v>
      </c>
      <c r="E224" s="69" t="s">
        <v>175</v>
      </c>
      <c r="F224" s="67" t="s">
        <v>175</v>
      </c>
      <c r="G224" s="69" t="s">
        <v>175</v>
      </c>
      <c r="H224" s="69" t="s">
        <v>175</v>
      </c>
      <c r="I224" s="69" t="s">
        <v>175</v>
      </c>
      <c r="J224" s="69">
        <v>150.89973000000001</v>
      </c>
      <c r="K224" s="69" t="s">
        <v>175</v>
      </c>
      <c r="L224" s="69" t="s">
        <v>175</v>
      </c>
      <c r="M224" s="69" t="s">
        <v>175</v>
      </c>
      <c r="N224" s="69" t="s">
        <v>175</v>
      </c>
      <c r="O224" s="69" t="s">
        <v>175</v>
      </c>
      <c r="P224" s="69" t="s">
        <v>175</v>
      </c>
      <c r="Q224" s="69" t="s">
        <v>175</v>
      </c>
      <c r="R224" s="69" t="s">
        <v>175</v>
      </c>
      <c r="S224" s="69" t="s">
        <v>175</v>
      </c>
      <c r="T224" s="69">
        <v>246.83063000000001</v>
      </c>
      <c r="U224" s="69" t="s">
        <v>175</v>
      </c>
    </row>
    <row r="225" spans="1:21" ht="12.75" customHeight="1" x14ac:dyDescent="0.25">
      <c r="A225" s="62"/>
      <c r="B225" s="73" t="s">
        <v>97</v>
      </c>
      <c r="C225" s="70" t="s">
        <v>175</v>
      </c>
      <c r="D225" s="70" t="s">
        <v>175</v>
      </c>
      <c r="E225" s="70">
        <v>8.1999300000000002</v>
      </c>
      <c r="F225" s="70" t="s">
        <v>175</v>
      </c>
      <c r="G225" s="70" t="s">
        <v>175</v>
      </c>
      <c r="H225" s="70" t="s">
        <v>175</v>
      </c>
      <c r="I225" s="70" t="s">
        <v>175</v>
      </c>
      <c r="J225" s="70">
        <v>24.240770000000001</v>
      </c>
      <c r="K225" s="70" t="s">
        <v>175</v>
      </c>
      <c r="L225" s="70" t="s">
        <v>175</v>
      </c>
      <c r="M225" s="70" t="s">
        <v>175</v>
      </c>
      <c r="N225" s="70" t="s">
        <v>175</v>
      </c>
      <c r="O225" s="70" t="s">
        <v>175</v>
      </c>
      <c r="P225" s="70" t="s">
        <v>175</v>
      </c>
      <c r="Q225" s="70" t="s">
        <v>175</v>
      </c>
      <c r="R225" s="70" t="s">
        <v>175</v>
      </c>
      <c r="S225" s="70" t="s">
        <v>175</v>
      </c>
      <c r="T225" s="70" t="s">
        <v>175</v>
      </c>
      <c r="U225" s="70" t="s">
        <v>175</v>
      </c>
    </row>
    <row r="226" spans="1:21" ht="12.75" customHeight="1" x14ac:dyDescent="0.25">
      <c r="A226" s="62"/>
      <c r="B226" s="73" t="s">
        <v>98</v>
      </c>
      <c r="C226" s="69" t="s">
        <v>175</v>
      </c>
      <c r="D226" s="69">
        <v>36.228010000000005</v>
      </c>
      <c r="E226" s="69" t="s">
        <v>175</v>
      </c>
      <c r="F226" s="67" t="s">
        <v>175</v>
      </c>
      <c r="G226" s="69" t="s">
        <v>175</v>
      </c>
      <c r="H226" s="69" t="s">
        <v>175</v>
      </c>
      <c r="I226" s="67" t="s">
        <v>175</v>
      </c>
      <c r="J226" s="69">
        <v>54.71508</v>
      </c>
      <c r="K226" s="69" t="s">
        <v>175</v>
      </c>
      <c r="L226" s="67" t="s">
        <v>175</v>
      </c>
      <c r="M226" s="69" t="s">
        <v>175</v>
      </c>
      <c r="N226" s="69" t="s">
        <v>175</v>
      </c>
      <c r="O226" s="69" t="s">
        <v>175</v>
      </c>
      <c r="P226" s="69" t="s">
        <v>175</v>
      </c>
      <c r="Q226" s="69" t="s">
        <v>175</v>
      </c>
      <c r="R226" s="69" t="s">
        <v>175</v>
      </c>
      <c r="S226" s="67" t="s">
        <v>175</v>
      </c>
      <c r="T226" s="69" t="s">
        <v>175</v>
      </c>
      <c r="U226" s="69" t="s">
        <v>175</v>
      </c>
    </row>
    <row r="227" spans="1:21" ht="12.75" customHeight="1" x14ac:dyDescent="0.25">
      <c r="A227" s="62"/>
      <c r="B227" s="73" t="s">
        <v>145</v>
      </c>
      <c r="C227" s="69" t="s">
        <v>175</v>
      </c>
      <c r="D227" s="69">
        <v>-34.645230000000005</v>
      </c>
      <c r="E227" s="69" t="s">
        <v>175</v>
      </c>
      <c r="F227" s="69" t="s">
        <v>175</v>
      </c>
      <c r="G227" s="69" t="s">
        <v>175</v>
      </c>
      <c r="H227" s="69" t="s">
        <v>175</v>
      </c>
      <c r="I227" s="69" t="s">
        <v>175</v>
      </c>
      <c r="J227" s="69">
        <v>-19.493919999999999</v>
      </c>
      <c r="K227" s="69" t="s">
        <v>175</v>
      </c>
      <c r="L227" s="69" t="s">
        <v>175</v>
      </c>
      <c r="M227" s="69" t="s">
        <v>175</v>
      </c>
      <c r="N227" s="69" t="s">
        <v>175</v>
      </c>
      <c r="O227" s="69" t="s">
        <v>175</v>
      </c>
      <c r="P227" s="69" t="s">
        <v>175</v>
      </c>
      <c r="Q227" s="69" t="s">
        <v>175</v>
      </c>
      <c r="R227" s="69" t="s">
        <v>175</v>
      </c>
      <c r="S227" s="67" t="s">
        <v>175</v>
      </c>
      <c r="T227" s="69" t="s">
        <v>175</v>
      </c>
      <c r="U227" s="69" t="s">
        <v>175</v>
      </c>
    </row>
    <row r="228" spans="1:21" ht="12.75" customHeight="1" x14ac:dyDescent="0.25">
      <c r="A228" s="61"/>
      <c r="B228" s="17"/>
      <c r="C228" s="18"/>
      <c r="D228" s="18"/>
      <c r="E228" s="18"/>
      <c r="F228" s="18"/>
      <c r="G228" s="19"/>
      <c r="H228" s="18"/>
      <c r="I228" s="18"/>
      <c r="J228" s="18"/>
      <c r="K228" s="18"/>
      <c r="L228" s="18"/>
      <c r="M228" s="18"/>
      <c r="N228" s="18"/>
      <c r="O228" s="18"/>
      <c r="P228" s="18"/>
      <c r="Q228" s="18"/>
      <c r="R228" s="18"/>
      <c r="S228" s="18"/>
      <c r="T228" s="18"/>
      <c r="U228" s="18"/>
    </row>
    <row r="229" spans="1:21" x14ac:dyDescent="0.25">
      <c r="A229" s="63" t="s">
        <v>38</v>
      </c>
      <c r="C229" s="20"/>
      <c r="D229" s="21"/>
      <c r="E229" s="20"/>
      <c r="F229" s="21"/>
      <c r="G229" s="20"/>
      <c r="H229" s="21"/>
    </row>
    <row r="230" spans="1:21" ht="3" customHeight="1" x14ac:dyDescent="0.25">
      <c r="A230" s="63"/>
      <c r="C230" s="20"/>
      <c r="D230" s="21"/>
      <c r="E230" s="20"/>
      <c r="F230" s="21"/>
      <c r="G230" s="20"/>
      <c r="H230" s="21"/>
    </row>
    <row r="231" spans="1:21" ht="14.25" customHeight="1" x14ac:dyDescent="0.25">
      <c r="A231" s="98" t="s">
        <v>183</v>
      </c>
      <c r="B231" s="98"/>
      <c r="C231" s="98"/>
      <c r="D231" s="98"/>
      <c r="E231" s="98"/>
      <c r="F231" s="98"/>
      <c r="G231" s="98"/>
      <c r="H231" s="98"/>
      <c r="I231" s="98"/>
      <c r="J231" s="98"/>
      <c r="K231" s="98"/>
      <c r="L231" s="98"/>
      <c r="M231" s="98"/>
      <c r="N231" s="98"/>
      <c r="O231" s="98"/>
      <c r="P231" s="98"/>
      <c r="Q231" s="98"/>
      <c r="R231" s="98"/>
      <c r="S231" s="98"/>
    </row>
    <row r="232" spans="1:21" ht="10.8" customHeight="1" x14ac:dyDescent="0.25">
      <c r="A232" s="104" t="s">
        <v>248</v>
      </c>
      <c r="B232" s="104"/>
      <c r="C232" s="104"/>
      <c r="D232" s="104"/>
      <c r="E232" s="104"/>
      <c r="F232" s="104"/>
      <c r="G232" s="104"/>
      <c r="H232" s="104"/>
      <c r="I232" s="104"/>
      <c r="J232" s="104"/>
      <c r="K232" s="104"/>
      <c r="L232" s="104"/>
      <c r="M232" s="104"/>
      <c r="N232" s="104"/>
      <c r="O232" s="104"/>
      <c r="P232" s="104"/>
      <c r="Q232" s="104"/>
      <c r="R232" s="104"/>
      <c r="S232" s="104"/>
    </row>
    <row r="233" spans="1:21" x14ac:dyDescent="0.25">
      <c r="B233" s="22"/>
      <c r="C233" s="105"/>
      <c r="D233" s="105"/>
      <c r="E233" s="105"/>
      <c r="F233" s="105"/>
      <c r="G233" s="105"/>
      <c r="H233" s="105"/>
      <c r="I233" s="105"/>
    </row>
    <row r="234" spans="1:21" ht="15" x14ac:dyDescent="0.25">
      <c r="A234" s="97" t="s">
        <v>39</v>
      </c>
      <c r="B234" s="97"/>
      <c r="C234" s="97"/>
      <c r="D234" s="97"/>
      <c r="E234" s="97"/>
      <c r="F234" s="97"/>
      <c r="G234" s="23"/>
    </row>
    <row r="235" spans="1:21" ht="3" customHeight="1" x14ac:dyDescent="0.25">
      <c r="A235" s="65"/>
      <c r="B235" s="24"/>
      <c r="C235" s="20"/>
      <c r="D235" s="25"/>
      <c r="E235" s="26"/>
      <c r="F235" s="25"/>
      <c r="G235" s="26"/>
    </row>
    <row r="236" spans="1:21" ht="50.25" customHeight="1" x14ac:dyDescent="0.25">
      <c r="A236" s="89" t="s">
        <v>176</v>
      </c>
      <c r="B236" s="89"/>
      <c r="C236" s="89"/>
      <c r="D236" s="89"/>
      <c r="E236" s="89"/>
      <c r="F236" s="89"/>
      <c r="G236" s="89"/>
      <c r="H236" s="89"/>
      <c r="I236" s="89"/>
      <c r="J236" s="89"/>
      <c r="K236" s="89"/>
      <c r="L236" s="89"/>
      <c r="M236" s="89"/>
      <c r="N236" s="89"/>
      <c r="O236" s="89"/>
      <c r="P236" s="89"/>
      <c r="Q236" s="89"/>
      <c r="R236" s="89"/>
      <c r="S236" s="89"/>
      <c r="T236" s="89"/>
      <c r="U236" s="89"/>
    </row>
    <row r="237" spans="1:21" ht="45.75" customHeight="1" x14ac:dyDescent="0.25">
      <c r="A237" s="90" t="s">
        <v>184</v>
      </c>
      <c r="B237" s="90"/>
      <c r="C237" s="90"/>
      <c r="D237" s="90"/>
      <c r="E237" s="90"/>
      <c r="F237" s="90"/>
      <c r="G237" s="90"/>
      <c r="H237" s="90"/>
      <c r="I237" s="90"/>
      <c r="J237" s="90"/>
      <c r="K237" s="90"/>
      <c r="L237" s="90"/>
      <c r="M237" s="90"/>
      <c r="N237" s="90"/>
      <c r="O237" s="90"/>
      <c r="P237" s="90"/>
      <c r="Q237" s="90"/>
      <c r="R237" s="90"/>
      <c r="S237" s="90"/>
      <c r="T237" s="90"/>
      <c r="U237" s="90"/>
    </row>
    <row r="238" spans="1:21" ht="15" customHeight="1" x14ac:dyDescent="0.25">
      <c r="A238" s="91" t="s">
        <v>173</v>
      </c>
      <c r="B238" s="91"/>
      <c r="C238" s="91"/>
      <c r="D238" s="91"/>
      <c r="E238" s="91"/>
      <c r="F238" s="91"/>
      <c r="G238" s="91"/>
      <c r="H238" s="91"/>
      <c r="I238" s="91"/>
      <c r="J238" s="91"/>
      <c r="K238" s="91"/>
      <c r="L238" s="91"/>
      <c r="M238" s="91"/>
      <c r="N238" s="91"/>
      <c r="O238" s="91"/>
      <c r="P238" s="91"/>
      <c r="Q238" s="91"/>
      <c r="R238" s="91"/>
      <c r="S238" s="91"/>
      <c r="T238" s="91"/>
      <c r="U238" s="91"/>
    </row>
    <row r="239" spans="1:21" ht="17.399999999999999" customHeight="1" x14ac:dyDescent="0.25">
      <c r="A239" s="91" t="s">
        <v>251</v>
      </c>
      <c r="B239" s="91"/>
      <c r="C239" s="91"/>
      <c r="D239" s="91"/>
      <c r="E239" s="91"/>
      <c r="F239" s="91"/>
      <c r="G239" s="91"/>
      <c r="H239" s="91"/>
      <c r="I239" s="91"/>
      <c r="J239" s="91"/>
      <c r="K239" s="91"/>
      <c r="L239" s="91"/>
      <c r="M239" s="91"/>
      <c r="N239" s="91"/>
      <c r="O239" s="91"/>
      <c r="P239" s="91"/>
      <c r="Q239" s="91"/>
      <c r="R239" s="91"/>
      <c r="S239" s="91"/>
      <c r="T239" s="91"/>
      <c r="U239" s="91"/>
    </row>
    <row r="240" spans="1:21" ht="15.6" customHeight="1" x14ac:dyDescent="0.25">
      <c r="A240" s="92" t="s">
        <v>250</v>
      </c>
      <c r="B240" s="94"/>
      <c r="C240" s="94"/>
      <c r="D240" s="94"/>
      <c r="E240" s="94"/>
      <c r="F240" s="94"/>
      <c r="G240" s="94"/>
      <c r="H240" s="94"/>
      <c r="I240" s="94"/>
      <c r="J240" s="94"/>
      <c r="K240" s="94"/>
      <c r="L240" s="94"/>
      <c r="M240" s="94"/>
      <c r="N240" s="94"/>
      <c r="O240" s="94"/>
      <c r="P240" s="94"/>
      <c r="Q240" s="94"/>
      <c r="R240" s="94"/>
      <c r="S240" s="94"/>
      <c r="T240" s="94"/>
      <c r="U240" s="94"/>
    </row>
    <row r="241" spans="1:21" ht="27" customHeight="1" x14ac:dyDescent="0.25">
      <c r="A241" s="95" t="s">
        <v>252</v>
      </c>
      <c r="B241" s="96"/>
      <c r="C241" s="96"/>
      <c r="D241" s="96"/>
      <c r="E241" s="96"/>
      <c r="F241" s="96"/>
      <c r="G241" s="96"/>
      <c r="H241" s="96"/>
      <c r="I241" s="96"/>
      <c r="J241" s="96"/>
      <c r="K241" s="96"/>
      <c r="L241" s="96"/>
      <c r="M241" s="96"/>
      <c r="N241" s="96"/>
      <c r="O241" s="96"/>
      <c r="P241" s="96"/>
      <c r="Q241" s="96"/>
      <c r="R241" s="96"/>
      <c r="S241" s="96"/>
      <c r="T241" s="96"/>
      <c r="U241" s="96"/>
    </row>
    <row r="242" spans="1:21" s="87" customFormat="1" ht="14.4" customHeight="1" x14ac:dyDescent="0.2">
      <c r="A242" s="92" t="s">
        <v>245</v>
      </c>
      <c r="B242" s="92"/>
      <c r="C242" s="92"/>
      <c r="D242" s="92"/>
      <c r="E242" s="92"/>
      <c r="F242" s="92"/>
      <c r="G242" s="92"/>
      <c r="H242" s="92"/>
      <c r="I242" s="92"/>
      <c r="J242" s="92"/>
      <c r="K242" s="92"/>
      <c r="L242" s="92"/>
      <c r="M242" s="92"/>
      <c r="N242" s="92"/>
      <c r="O242" s="92"/>
      <c r="P242" s="92"/>
      <c r="Q242" s="92"/>
      <c r="R242" s="92"/>
      <c r="S242" s="92"/>
      <c r="T242" s="92"/>
      <c r="U242" s="92"/>
    </row>
    <row r="243" spans="1:21" ht="33.6" customHeight="1" x14ac:dyDescent="0.25">
      <c r="A243" s="91" t="s">
        <v>246</v>
      </c>
      <c r="B243" s="91"/>
      <c r="C243" s="91"/>
      <c r="D243" s="91"/>
      <c r="E243" s="91"/>
      <c r="F243" s="91"/>
      <c r="G243" s="91"/>
      <c r="H243" s="91"/>
      <c r="I243" s="91"/>
      <c r="J243" s="91"/>
      <c r="K243" s="91"/>
      <c r="L243" s="91"/>
      <c r="M243" s="91"/>
      <c r="N243" s="91"/>
      <c r="O243" s="91"/>
      <c r="P243" s="91"/>
      <c r="Q243" s="91"/>
      <c r="R243" s="91"/>
      <c r="S243" s="91"/>
      <c r="T243" s="91"/>
      <c r="U243" s="91"/>
    </row>
    <row r="244" spans="1:21" s="87" customFormat="1" ht="10.8" customHeight="1" x14ac:dyDescent="0.2">
      <c r="A244" s="92" t="s">
        <v>247</v>
      </c>
      <c r="B244" s="92"/>
      <c r="C244" s="92"/>
      <c r="D244" s="92"/>
      <c r="E244" s="92"/>
      <c r="F244" s="92"/>
      <c r="G244" s="92"/>
      <c r="H244" s="92"/>
      <c r="I244" s="92"/>
      <c r="J244" s="92"/>
      <c r="K244" s="92"/>
      <c r="L244" s="92"/>
      <c r="M244" s="92"/>
      <c r="N244" s="92"/>
      <c r="O244" s="92"/>
      <c r="P244" s="92"/>
      <c r="Q244" s="92"/>
      <c r="R244" s="92"/>
      <c r="S244" s="92"/>
      <c r="T244" s="92"/>
      <c r="U244" s="92"/>
    </row>
    <row r="245" spans="1:21" ht="9.75" customHeight="1" x14ac:dyDescent="0.25"/>
    <row r="246" spans="1:21" s="83" customFormat="1" ht="12.75" customHeight="1" x14ac:dyDescent="0.25">
      <c r="A246" s="93" t="s">
        <v>187</v>
      </c>
      <c r="B246" s="93"/>
      <c r="C246" s="93"/>
      <c r="D246" s="93"/>
      <c r="E246" s="93"/>
      <c r="F246" s="93"/>
      <c r="G246" s="93"/>
      <c r="H246" s="93"/>
      <c r="I246" s="93"/>
      <c r="J246" s="93"/>
      <c r="K246" s="93"/>
      <c r="L246" s="93"/>
      <c r="M246" s="93"/>
      <c r="N246" s="93"/>
      <c r="O246" s="93"/>
      <c r="P246" s="93"/>
    </row>
    <row r="247" spans="1:21" s="83" customFormat="1" ht="37.5" customHeight="1" x14ac:dyDescent="0.25">
      <c r="A247" s="88" t="s">
        <v>188</v>
      </c>
      <c r="B247" s="88"/>
      <c r="C247" s="88"/>
      <c r="D247" s="88"/>
      <c r="E247" s="88"/>
      <c r="F247" s="88"/>
      <c r="G247" s="88"/>
      <c r="H247" s="88"/>
      <c r="I247" s="88"/>
      <c r="J247" s="88"/>
      <c r="K247" s="88"/>
      <c r="L247" s="88"/>
      <c r="M247" s="88"/>
      <c r="N247" s="88"/>
      <c r="O247" s="88"/>
      <c r="P247" s="88"/>
      <c r="Q247" s="88"/>
      <c r="R247" s="88"/>
      <c r="S247" s="88"/>
      <c r="T247" s="88"/>
      <c r="U247" s="88"/>
    </row>
  </sheetData>
  <sheetProtection selectLockedCells="1"/>
  <mergeCells count="18">
    <mergeCell ref="A234:F234"/>
    <mergeCell ref="A231:S231"/>
    <mergeCell ref="A239:U239"/>
    <mergeCell ref="A243:U243"/>
    <mergeCell ref="R5:S5"/>
    <mergeCell ref="M7:P7"/>
    <mergeCell ref="C32:S32"/>
    <mergeCell ref="A232:S232"/>
    <mergeCell ref="C233:I233"/>
    <mergeCell ref="A247:U247"/>
    <mergeCell ref="A236:U236"/>
    <mergeCell ref="A237:U237"/>
    <mergeCell ref="A238:U238"/>
    <mergeCell ref="A242:U242"/>
    <mergeCell ref="A244:U244"/>
    <mergeCell ref="A246:P246"/>
    <mergeCell ref="A240:U240"/>
    <mergeCell ref="A241:U241"/>
  </mergeCells>
  <dataValidations count="1">
    <dataValidation type="list" allowBlank="1" showInputMessage="1" showErrorMessage="1" sqref="M7">
      <formula1>$B$33:$B$227</formula1>
    </dataValidation>
  </dataValidations>
  <hyperlinks>
    <hyperlink ref="A232:S232" r:id="rId1" display="See: http://unfccc.int."/>
    <hyperlink ref="A242:XFD242" r:id="rId2" display="See:  http://www.ipcc-nggip.iges.or.jp/public/2006gl/index.htm."/>
    <hyperlink ref="A244:XFD244" r:id="rId3" display="See:  http://unfccc.int/ghg_data/ghg_data_unfccc/data_sources/items/3816.php."/>
    <hyperlink ref="A240:U240" r:id="rId4" display="See: http://www.ipcc-nggip.iges.or.jp/public/gl/invs1.htm ."/>
  </hyperlinks>
  <pageMargins left="0.2" right="0.2" top="0.4" bottom="0.26" header="0.27" footer="0.26"/>
  <pageSetup scale="79"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0"/>
  <sheetViews>
    <sheetView zoomScale="90" zoomScaleNormal="80" workbookViewId="0">
      <pane ySplit="32" topLeftCell="A81" activePane="bottomLeft" state="frozenSplit"/>
      <selection pane="bottomLeft" activeCell="P5" sqref="P5"/>
    </sheetView>
  </sheetViews>
  <sheetFormatPr defaultColWidth="9.109375" defaultRowHeight="13.2" x14ac:dyDescent="0.25"/>
  <cols>
    <col min="1" max="1" width="1.109375" style="64" customWidth="1"/>
    <col min="2" max="2" width="23.5546875" style="7" customWidth="1"/>
    <col min="3" max="3" width="7.6640625" style="21" customWidth="1"/>
    <col min="4" max="4" width="7.6640625" style="20" customWidth="1"/>
    <col min="5" max="5" width="7.6640625" style="21" customWidth="1"/>
    <col min="6" max="6" width="7.6640625" style="20" customWidth="1"/>
    <col min="7" max="7" width="8.44140625" style="21" customWidth="1"/>
    <col min="8" max="8" width="7.6640625" style="20" customWidth="1"/>
    <col min="9" max="19" width="7.6640625" style="21" customWidth="1"/>
    <col min="20" max="21" width="7.6640625" style="7" customWidth="1"/>
    <col min="22" max="16384" width="9.109375" style="7"/>
  </cols>
  <sheetData>
    <row r="1" spans="1:21" ht="6.75" customHeight="1" x14ac:dyDescent="0.25">
      <c r="A1" s="61"/>
    </row>
    <row r="2" spans="1:21" x14ac:dyDescent="0.25">
      <c r="A2" s="61"/>
      <c r="B2" s="2"/>
      <c r="C2" s="3"/>
      <c r="D2" s="4"/>
      <c r="E2" s="3"/>
      <c r="F2" s="4"/>
      <c r="G2" s="3"/>
      <c r="H2" s="4"/>
      <c r="I2" s="5"/>
      <c r="J2" s="5"/>
      <c r="K2" s="5"/>
      <c r="L2" s="5"/>
      <c r="M2" s="5"/>
      <c r="N2" s="5"/>
      <c r="O2" s="5"/>
      <c r="P2" s="5"/>
      <c r="Q2" s="5"/>
      <c r="R2" s="5"/>
      <c r="S2" s="6"/>
      <c r="T2" s="14"/>
      <c r="U2" s="14"/>
    </row>
    <row r="3" spans="1:21" ht="19.2" x14ac:dyDescent="0.35">
      <c r="A3" s="61"/>
      <c r="B3" s="8" t="s">
        <v>178</v>
      </c>
      <c r="C3" s="3"/>
      <c r="D3" s="4"/>
      <c r="E3" s="3"/>
      <c r="F3" s="4"/>
      <c r="G3" s="3"/>
      <c r="H3" s="4"/>
      <c r="I3" s="5"/>
      <c r="J3" s="5"/>
      <c r="K3" s="5"/>
      <c r="L3" s="5"/>
      <c r="M3" s="5"/>
      <c r="N3" s="5"/>
      <c r="O3" s="5"/>
      <c r="P3" s="5"/>
      <c r="Q3" s="5"/>
      <c r="R3" s="5"/>
      <c r="S3" s="6"/>
      <c r="T3" s="14"/>
      <c r="U3" s="14"/>
    </row>
    <row r="4" spans="1:21" ht="8.25" customHeight="1" x14ac:dyDescent="0.35">
      <c r="A4" s="61"/>
      <c r="B4" s="8"/>
      <c r="C4" s="3"/>
      <c r="D4" s="4"/>
      <c r="E4" s="3"/>
      <c r="F4" s="4"/>
      <c r="G4" s="3"/>
      <c r="H4" s="4"/>
      <c r="I4" s="5"/>
      <c r="J4" s="5"/>
      <c r="K4" s="5"/>
      <c r="L4" s="5"/>
      <c r="M4" s="5"/>
      <c r="N4" s="5"/>
      <c r="O4" s="5"/>
      <c r="P4" s="5"/>
      <c r="Q4" s="5"/>
      <c r="R4" s="5"/>
      <c r="S4" s="6"/>
      <c r="T4" s="14"/>
      <c r="U4" s="14"/>
    </row>
    <row r="5" spans="1:21" ht="16.8" x14ac:dyDescent="0.3">
      <c r="A5" s="61"/>
      <c r="B5" s="29" t="s">
        <v>185</v>
      </c>
      <c r="C5" s="3"/>
      <c r="D5" s="4"/>
      <c r="E5" s="3"/>
      <c r="F5" s="9"/>
      <c r="G5" s="9"/>
      <c r="H5" s="10"/>
      <c r="I5" s="5"/>
      <c r="J5" s="5"/>
      <c r="K5" s="9"/>
      <c r="L5" s="6"/>
      <c r="M5" s="11"/>
      <c r="N5" s="12"/>
      <c r="O5" s="28"/>
      <c r="P5" s="60" t="s">
        <v>189</v>
      </c>
      <c r="Q5" s="6"/>
      <c r="R5" s="99"/>
      <c r="S5" s="99"/>
      <c r="T5" s="14"/>
      <c r="U5" s="14"/>
    </row>
    <row r="6" spans="1:21" ht="11.25" customHeight="1" x14ac:dyDescent="0.3">
      <c r="A6" s="61"/>
      <c r="B6" s="1"/>
      <c r="C6" s="3"/>
      <c r="D6" s="4"/>
      <c r="E6" s="3"/>
      <c r="F6" s="9"/>
      <c r="G6" s="9"/>
      <c r="H6" s="10"/>
      <c r="I6" s="5"/>
      <c r="J6" s="5"/>
      <c r="K6" s="9"/>
      <c r="L6" s="11"/>
      <c r="M6" s="12"/>
      <c r="N6" s="13"/>
      <c r="O6" s="13"/>
      <c r="P6" s="6"/>
      <c r="Q6" s="9"/>
      <c r="R6" s="14"/>
      <c r="S6" s="14"/>
      <c r="T6" s="14"/>
      <c r="U6" s="14"/>
    </row>
    <row r="7" spans="1:21" x14ac:dyDescent="0.25">
      <c r="A7" s="61"/>
      <c r="B7" s="1"/>
      <c r="C7" s="3"/>
      <c r="D7" s="4"/>
      <c r="E7" s="27" t="s">
        <v>179</v>
      </c>
      <c r="F7" s="74"/>
      <c r="G7" s="9"/>
      <c r="H7" s="10"/>
      <c r="I7" s="5"/>
      <c r="J7" s="5"/>
      <c r="K7" s="9"/>
      <c r="L7" s="11"/>
      <c r="M7" s="100" t="s">
        <v>99</v>
      </c>
      <c r="N7" s="101"/>
      <c r="O7" s="101"/>
      <c r="P7" s="102"/>
      <c r="Q7" s="9"/>
      <c r="R7" s="14"/>
      <c r="S7" s="14"/>
      <c r="T7" s="14"/>
      <c r="U7" s="14"/>
    </row>
    <row r="8" spans="1:21" ht="12.75" customHeight="1" thickBot="1" x14ac:dyDescent="0.35">
      <c r="A8" s="61"/>
      <c r="B8" s="1"/>
      <c r="C8" s="3"/>
      <c r="D8" s="4"/>
      <c r="E8" s="3"/>
      <c r="F8" s="9"/>
      <c r="G8" s="9"/>
      <c r="H8" s="10"/>
      <c r="I8" s="5"/>
      <c r="J8" s="5"/>
      <c r="K8" s="9"/>
      <c r="L8" s="11"/>
      <c r="M8" s="12"/>
      <c r="N8" s="13"/>
      <c r="O8" s="13"/>
      <c r="P8" s="6"/>
      <c r="Q8" s="9"/>
      <c r="R8" s="14"/>
      <c r="S8" s="14"/>
      <c r="T8" s="14"/>
      <c r="U8" s="14"/>
    </row>
    <row r="9" spans="1:21" ht="12.75" customHeight="1" x14ac:dyDescent="0.3">
      <c r="A9" s="61"/>
      <c r="B9" s="1"/>
      <c r="C9" s="3"/>
      <c r="D9" s="4"/>
      <c r="E9" s="3"/>
      <c r="F9" s="34"/>
      <c r="G9" s="35"/>
      <c r="H9" s="36"/>
      <c r="I9" s="37"/>
      <c r="J9" s="37"/>
      <c r="K9" s="35"/>
      <c r="L9" s="38"/>
      <c r="M9" s="39"/>
      <c r="N9" s="40"/>
      <c r="O9" s="40"/>
      <c r="P9" s="41"/>
      <c r="Q9" s="9"/>
      <c r="R9" s="14"/>
      <c r="S9" s="14"/>
      <c r="T9" s="14"/>
      <c r="U9" s="14"/>
    </row>
    <row r="10" spans="1:21" ht="12.75" customHeight="1" x14ac:dyDescent="0.3">
      <c r="A10" s="61"/>
      <c r="B10" s="1"/>
      <c r="C10" s="3"/>
      <c r="D10" s="4"/>
      <c r="E10" s="3"/>
      <c r="F10" s="42"/>
      <c r="G10" s="43"/>
      <c r="H10" s="44"/>
      <c r="I10" s="45"/>
      <c r="J10" s="45"/>
      <c r="K10" s="43"/>
      <c r="L10" s="46"/>
      <c r="M10" s="47"/>
      <c r="N10" s="48"/>
      <c r="O10" s="48"/>
      <c r="P10" s="49"/>
      <c r="Q10" s="9"/>
      <c r="R10" s="14"/>
      <c r="S10" s="14"/>
      <c r="T10" s="14"/>
      <c r="U10" s="14"/>
    </row>
    <row r="11" spans="1:21" ht="12.75" customHeight="1" x14ac:dyDescent="0.3">
      <c r="A11" s="61"/>
      <c r="B11" s="1"/>
      <c r="C11" s="3"/>
      <c r="D11" s="4"/>
      <c r="E11" s="3"/>
      <c r="F11" s="42"/>
      <c r="G11" s="43"/>
      <c r="H11" s="44"/>
      <c r="I11" s="45"/>
      <c r="J11" s="45"/>
      <c r="K11" s="43"/>
      <c r="L11" s="46"/>
      <c r="M11" s="47"/>
      <c r="N11" s="48"/>
      <c r="O11" s="48"/>
      <c r="P11" s="49"/>
      <c r="Q11" s="9"/>
      <c r="R11" s="14"/>
      <c r="S11" s="14"/>
      <c r="T11" s="14"/>
      <c r="U11" s="14"/>
    </row>
    <row r="12" spans="1:21" ht="12.75" customHeight="1" x14ac:dyDescent="0.3">
      <c r="A12" s="61"/>
      <c r="B12" s="1"/>
      <c r="C12" s="3"/>
      <c r="D12" s="4"/>
      <c r="E12" s="3"/>
      <c r="F12" s="42"/>
      <c r="G12" s="43"/>
      <c r="H12" s="44"/>
      <c r="I12" s="45"/>
      <c r="J12" s="45"/>
      <c r="K12" s="43"/>
      <c r="L12" s="46"/>
      <c r="M12" s="47"/>
      <c r="N12" s="48"/>
      <c r="O12" s="48"/>
      <c r="P12" s="49"/>
      <c r="Q12" s="9"/>
      <c r="R12" s="14"/>
      <c r="S12" s="14"/>
      <c r="T12" s="14"/>
      <c r="U12" s="14"/>
    </row>
    <row r="13" spans="1:21" ht="12.75" customHeight="1" x14ac:dyDescent="0.3">
      <c r="A13" s="61"/>
      <c r="B13" s="1"/>
      <c r="C13" s="3"/>
      <c r="D13" s="4"/>
      <c r="E13" s="3"/>
      <c r="F13" s="42"/>
      <c r="G13" s="43"/>
      <c r="H13" s="44"/>
      <c r="I13" s="45"/>
      <c r="J13" s="45"/>
      <c r="K13" s="43"/>
      <c r="L13" s="46"/>
      <c r="M13" s="47"/>
      <c r="N13" s="48"/>
      <c r="O13" s="48"/>
      <c r="P13" s="49"/>
      <c r="Q13" s="9"/>
      <c r="R13" s="14"/>
      <c r="S13" s="14"/>
      <c r="T13" s="14"/>
      <c r="U13" s="14"/>
    </row>
    <row r="14" spans="1:21" ht="12.75" customHeight="1" x14ac:dyDescent="0.3">
      <c r="A14" s="61"/>
      <c r="B14" s="1"/>
      <c r="C14" s="3"/>
      <c r="D14" s="4"/>
      <c r="E14" s="3"/>
      <c r="F14" s="42"/>
      <c r="G14" s="43"/>
      <c r="H14" s="44"/>
      <c r="I14" s="45"/>
      <c r="J14" s="45"/>
      <c r="K14" s="43"/>
      <c r="L14" s="46"/>
      <c r="M14" s="47"/>
      <c r="N14" s="48"/>
      <c r="O14" s="48"/>
      <c r="P14" s="49"/>
      <c r="Q14" s="9"/>
      <c r="R14" s="14"/>
      <c r="S14" s="14"/>
      <c r="T14" s="14"/>
      <c r="U14" s="14"/>
    </row>
    <row r="15" spans="1:21" ht="12.75" customHeight="1" x14ac:dyDescent="0.3">
      <c r="A15" s="61"/>
      <c r="B15" s="1"/>
      <c r="C15" s="3"/>
      <c r="D15" s="4"/>
      <c r="E15" s="3"/>
      <c r="F15" s="42"/>
      <c r="G15" s="43"/>
      <c r="H15" s="44"/>
      <c r="I15" s="45"/>
      <c r="J15" s="45"/>
      <c r="K15" s="43"/>
      <c r="L15" s="46"/>
      <c r="M15" s="47"/>
      <c r="N15" s="48"/>
      <c r="O15" s="48"/>
      <c r="P15" s="49"/>
      <c r="Q15" s="9"/>
      <c r="R15" s="14"/>
      <c r="S15" s="14"/>
      <c r="T15" s="14"/>
      <c r="U15" s="14"/>
    </row>
    <row r="16" spans="1:21" ht="12.75" customHeight="1" x14ac:dyDescent="0.3">
      <c r="A16" s="61"/>
      <c r="B16" s="1"/>
      <c r="C16" s="3"/>
      <c r="D16" s="4"/>
      <c r="E16" s="3"/>
      <c r="F16" s="42"/>
      <c r="G16" s="43"/>
      <c r="H16" s="44"/>
      <c r="I16" s="45"/>
      <c r="J16" s="45"/>
      <c r="K16" s="43"/>
      <c r="L16" s="46"/>
      <c r="M16" s="47"/>
      <c r="N16" s="48"/>
      <c r="O16" s="48"/>
      <c r="P16" s="49"/>
      <c r="Q16" s="9"/>
      <c r="R16" s="14"/>
      <c r="S16" s="14"/>
      <c r="T16" s="14"/>
      <c r="U16" s="14"/>
    </row>
    <row r="17" spans="1:21" ht="12.75" customHeight="1" x14ac:dyDescent="0.3">
      <c r="A17" s="61"/>
      <c r="B17" s="1"/>
      <c r="C17" s="3"/>
      <c r="D17" s="4"/>
      <c r="E17" s="3"/>
      <c r="F17" s="42"/>
      <c r="G17" s="43"/>
      <c r="H17" s="44"/>
      <c r="I17" s="45"/>
      <c r="J17" s="45"/>
      <c r="K17" s="43"/>
      <c r="L17" s="46"/>
      <c r="M17" s="47"/>
      <c r="N17" s="48"/>
      <c r="O17" s="48"/>
      <c r="P17" s="49"/>
      <c r="Q17" s="9"/>
      <c r="R17" s="14"/>
      <c r="S17" s="14"/>
      <c r="T17" s="14"/>
      <c r="U17" s="14"/>
    </row>
    <row r="18" spans="1:21" ht="12.75" customHeight="1" x14ac:dyDescent="0.3">
      <c r="A18" s="61"/>
      <c r="B18" s="1"/>
      <c r="C18" s="3"/>
      <c r="D18" s="4"/>
      <c r="E18" s="3"/>
      <c r="F18" s="42"/>
      <c r="G18" s="43"/>
      <c r="H18" s="44"/>
      <c r="I18" s="45"/>
      <c r="J18" s="45"/>
      <c r="K18" s="43"/>
      <c r="L18" s="46"/>
      <c r="M18" s="47"/>
      <c r="N18" s="48"/>
      <c r="O18" s="48"/>
      <c r="P18" s="49"/>
      <c r="Q18" s="9"/>
      <c r="R18" s="14"/>
      <c r="S18" s="14"/>
      <c r="T18" s="14"/>
      <c r="U18" s="14"/>
    </row>
    <row r="19" spans="1:21" ht="12.75" customHeight="1" x14ac:dyDescent="0.3">
      <c r="A19" s="61"/>
      <c r="B19" s="1"/>
      <c r="C19" s="3"/>
      <c r="D19" s="4"/>
      <c r="E19" s="3"/>
      <c r="F19" s="42"/>
      <c r="G19" s="43"/>
      <c r="H19" s="44"/>
      <c r="I19" s="45"/>
      <c r="J19" s="45"/>
      <c r="K19" s="43"/>
      <c r="L19" s="46"/>
      <c r="M19" s="47"/>
      <c r="N19" s="48"/>
      <c r="O19" s="48"/>
      <c r="P19" s="49"/>
      <c r="Q19" s="9"/>
      <c r="R19" s="14"/>
      <c r="S19" s="14"/>
      <c r="T19" s="14"/>
      <c r="U19" s="14"/>
    </row>
    <row r="20" spans="1:21" ht="12.75" customHeight="1" x14ac:dyDescent="0.3">
      <c r="A20" s="61"/>
      <c r="B20" s="1"/>
      <c r="C20" s="3"/>
      <c r="D20" s="4"/>
      <c r="E20" s="3"/>
      <c r="F20" s="42"/>
      <c r="G20" s="43"/>
      <c r="H20" s="44"/>
      <c r="I20" s="45"/>
      <c r="J20" s="45"/>
      <c r="K20" s="43"/>
      <c r="L20" s="46"/>
      <c r="M20" s="47"/>
      <c r="N20" s="48"/>
      <c r="O20" s="48"/>
      <c r="P20" s="49"/>
      <c r="Q20" s="9"/>
      <c r="R20" s="14"/>
      <c r="S20" s="14"/>
      <c r="T20" s="14"/>
      <c r="U20" s="14"/>
    </row>
    <row r="21" spans="1:21" ht="12.75" customHeight="1" x14ac:dyDescent="0.3">
      <c r="A21" s="61"/>
      <c r="B21" s="1"/>
      <c r="C21" s="3"/>
      <c r="D21" s="4"/>
      <c r="E21" s="3"/>
      <c r="F21" s="42"/>
      <c r="G21" s="43"/>
      <c r="H21" s="44"/>
      <c r="I21" s="45"/>
      <c r="J21" s="45"/>
      <c r="K21" s="43"/>
      <c r="L21" s="46"/>
      <c r="M21" s="47"/>
      <c r="N21" s="48"/>
      <c r="O21" s="48"/>
      <c r="P21" s="49"/>
      <c r="Q21" s="9"/>
      <c r="R21" s="14"/>
      <c r="S21" s="14"/>
      <c r="T21" s="14"/>
      <c r="U21" s="14"/>
    </row>
    <row r="22" spans="1:21" ht="12.75" customHeight="1" x14ac:dyDescent="0.3">
      <c r="A22" s="61"/>
      <c r="B22" s="1"/>
      <c r="C22" s="3"/>
      <c r="D22" s="4"/>
      <c r="E22" s="3"/>
      <c r="F22" s="42"/>
      <c r="G22" s="43"/>
      <c r="H22" s="44"/>
      <c r="I22" s="45"/>
      <c r="J22" s="45"/>
      <c r="K22" s="43"/>
      <c r="L22" s="46"/>
      <c r="M22" s="47"/>
      <c r="N22" s="48"/>
      <c r="O22" s="48"/>
      <c r="P22" s="49"/>
      <c r="Q22" s="9"/>
      <c r="R22" s="14"/>
      <c r="S22" s="14"/>
      <c r="T22" s="14"/>
      <c r="U22" s="14"/>
    </row>
    <row r="23" spans="1:21" ht="12.75" customHeight="1" x14ac:dyDescent="0.3">
      <c r="A23" s="61"/>
      <c r="B23" s="1"/>
      <c r="C23" s="3"/>
      <c r="D23" s="4"/>
      <c r="E23" s="3"/>
      <c r="F23" s="42"/>
      <c r="G23" s="43"/>
      <c r="H23" s="44"/>
      <c r="I23" s="45"/>
      <c r="J23" s="45"/>
      <c r="K23" s="43"/>
      <c r="L23" s="46"/>
      <c r="M23" s="47"/>
      <c r="N23" s="48"/>
      <c r="O23" s="48"/>
      <c r="P23" s="49"/>
      <c r="Q23" s="9"/>
      <c r="R23" s="14"/>
      <c r="S23" s="14"/>
      <c r="T23" s="14"/>
      <c r="U23" s="14"/>
    </row>
    <row r="24" spans="1:21" ht="12.75" customHeight="1" x14ac:dyDescent="0.3">
      <c r="A24" s="61"/>
      <c r="B24" s="1"/>
      <c r="C24" s="3"/>
      <c r="D24" s="4"/>
      <c r="E24" s="3"/>
      <c r="F24" s="42"/>
      <c r="G24" s="43"/>
      <c r="H24" s="44"/>
      <c r="I24" s="45"/>
      <c r="J24" s="45"/>
      <c r="K24" s="43"/>
      <c r="L24" s="46"/>
      <c r="M24" s="47"/>
      <c r="N24" s="48"/>
      <c r="O24" s="48"/>
      <c r="P24" s="49"/>
      <c r="Q24" s="9"/>
      <c r="R24" s="14"/>
      <c r="S24" s="14"/>
      <c r="T24" s="14"/>
      <c r="U24" s="14"/>
    </row>
    <row r="25" spans="1:21" ht="11.25" customHeight="1" x14ac:dyDescent="0.3">
      <c r="A25" s="61"/>
      <c r="B25" s="1"/>
      <c r="C25" s="3"/>
      <c r="D25" s="4"/>
      <c r="E25" s="3"/>
      <c r="F25" s="42"/>
      <c r="G25" s="43"/>
      <c r="H25" s="44"/>
      <c r="I25" s="45"/>
      <c r="J25" s="45"/>
      <c r="K25" s="43"/>
      <c r="L25" s="46"/>
      <c r="M25" s="47"/>
      <c r="N25" s="48"/>
      <c r="O25" s="48"/>
      <c r="P25" s="49"/>
      <c r="Q25" s="9"/>
      <c r="R25" s="14"/>
      <c r="S25" s="14"/>
      <c r="T25" s="14"/>
      <c r="U25" s="14"/>
    </row>
    <row r="26" spans="1:21" ht="9.75" customHeight="1" thickBot="1" x14ac:dyDescent="0.35">
      <c r="A26" s="61"/>
      <c r="B26" s="1"/>
      <c r="C26" s="3"/>
      <c r="D26" s="4"/>
      <c r="E26" s="3"/>
      <c r="F26" s="50"/>
      <c r="G26" s="51"/>
      <c r="H26" s="52"/>
      <c r="I26" s="53"/>
      <c r="J26" s="53"/>
      <c r="K26" s="51"/>
      <c r="L26" s="54"/>
      <c r="M26" s="55"/>
      <c r="N26" s="56"/>
      <c r="O26" s="56"/>
      <c r="P26" s="57"/>
      <c r="Q26" s="9"/>
      <c r="R26" s="14"/>
      <c r="S26" s="14"/>
      <c r="T26" s="14"/>
      <c r="U26" s="14"/>
    </row>
    <row r="27" spans="1:21" ht="10.5" customHeight="1" x14ac:dyDescent="0.3">
      <c r="A27" s="61"/>
      <c r="B27" s="1"/>
      <c r="C27" s="3"/>
      <c r="D27" s="4"/>
      <c r="E27" s="3"/>
      <c r="F27" s="9"/>
      <c r="G27" s="9"/>
      <c r="H27" s="10"/>
      <c r="I27" s="5"/>
      <c r="J27" s="5"/>
      <c r="K27" s="9"/>
      <c r="L27" s="11"/>
      <c r="M27" s="12"/>
      <c r="N27" s="13"/>
      <c r="O27" s="13"/>
      <c r="P27" s="6"/>
      <c r="Q27" s="9"/>
      <c r="R27" s="14"/>
      <c r="S27" s="14"/>
      <c r="T27" s="14"/>
      <c r="U27" s="14"/>
    </row>
    <row r="28" spans="1:21" ht="0.75" hidden="1" customHeight="1" x14ac:dyDescent="0.25">
      <c r="A28" s="61"/>
      <c r="B28" s="1"/>
      <c r="C28" s="3"/>
      <c r="D28" s="4"/>
      <c r="E28" s="3"/>
      <c r="F28" s="9"/>
      <c r="G28" s="9"/>
      <c r="H28" s="10"/>
      <c r="I28" s="5"/>
      <c r="J28" s="5"/>
      <c r="K28" s="9"/>
      <c r="L28" s="9"/>
      <c r="M28" s="14"/>
      <c r="N28" s="14"/>
      <c r="O28" s="9"/>
      <c r="P28" s="6"/>
      <c r="Q28" s="9"/>
      <c r="R28" s="14"/>
      <c r="S28" s="14"/>
    </row>
    <row r="29" spans="1:21" ht="2.25" customHeight="1" x14ac:dyDescent="0.25">
      <c r="A29" s="61"/>
      <c r="B29" s="30"/>
      <c r="C29" s="31">
        <v>1990</v>
      </c>
      <c r="D29" s="31">
        <v>1991</v>
      </c>
      <c r="E29" s="31">
        <v>1992</v>
      </c>
      <c r="F29" s="31">
        <v>1993</v>
      </c>
      <c r="G29" s="31">
        <v>1994</v>
      </c>
      <c r="H29" s="31">
        <v>1995</v>
      </c>
      <c r="I29" s="31">
        <v>1996</v>
      </c>
      <c r="J29" s="31">
        <v>1997</v>
      </c>
      <c r="K29" s="31">
        <v>1998</v>
      </c>
      <c r="L29" s="31">
        <v>1999</v>
      </c>
      <c r="M29" s="31">
        <v>2000</v>
      </c>
      <c r="N29" s="31">
        <v>2001</v>
      </c>
      <c r="O29" s="31">
        <v>2002</v>
      </c>
      <c r="P29" s="31">
        <v>2003</v>
      </c>
      <c r="Q29" s="31">
        <v>2004</v>
      </c>
      <c r="R29" s="31">
        <v>2005</v>
      </c>
      <c r="S29" s="31">
        <v>2006</v>
      </c>
      <c r="T29" s="31">
        <v>2007</v>
      </c>
      <c r="U29" s="31">
        <v>2008</v>
      </c>
    </row>
    <row r="30" spans="1:21" ht="2.25" customHeight="1" x14ac:dyDescent="0.25">
      <c r="A30" s="61"/>
      <c r="B30" s="66"/>
      <c r="C30" s="32">
        <f>VLOOKUP(M7,B33:U205,2,TRUE)</f>
        <v>7.13422</v>
      </c>
      <c r="D30" s="32">
        <f>VLOOKUP(M7,B33:U205,3,TRUE)</f>
        <v>5.0231700000000004</v>
      </c>
      <c r="E30" s="32">
        <f>VLOOKUP(M7,B33:S205,4,TRUE)</f>
        <v>2.67028</v>
      </c>
      <c r="F30" s="32">
        <f>VLOOKUP(M7,B33:S205,5,TRUE)</f>
        <v>2.8750800000000001</v>
      </c>
      <c r="G30" s="32">
        <f>VLOOKUP(M7,B33:S205,6,TRUE)</f>
        <v>7.0593298000000004</v>
      </c>
      <c r="H30" s="32" t="str">
        <f>VLOOKUP(M7,B33:S205,7,TRUE)</f>
        <v>...</v>
      </c>
      <c r="I30" s="33" t="str">
        <f>VLOOKUP(M7,B33:S205,8,TRUE)</f>
        <v>...</v>
      </c>
      <c r="J30" s="33" t="str">
        <f>VLOOKUP(M7,B33:S205,9,TRUE)</f>
        <v>...</v>
      </c>
      <c r="K30" s="33" t="str">
        <f>VLOOKUP(M7,B33:S205,10,TRUE)</f>
        <v>...</v>
      </c>
      <c r="L30" s="33" t="str">
        <f>VLOOKUP(M7,B33:S205,11,TRUE)</f>
        <v>...</v>
      </c>
      <c r="M30" s="33" t="str">
        <f>VLOOKUP(M7,B33:S205,12,TRUE)</f>
        <v>...</v>
      </c>
      <c r="N30" s="33" t="str">
        <f>VLOOKUP(M7,B33:S205,13,TRUE)</f>
        <v>...</v>
      </c>
      <c r="O30" s="33" t="str">
        <f>VLOOKUP(M7,B33:S205,14,TRUE)</f>
        <v>...</v>
      </c>
      <c r="P30" s="33" t="str">
        <f>VLOOKUP(M7,B33:S205,15,TRUE)</f>
        <v>...</v>
      </c>
      <c r="Q30" s="33" t="str">
        <f>VLOOKUP(M7,B33:S205,16,TRUE)</f>
        <v>...</v>
      </c>
      <c r="R30" s="33" t="str">
        <f>VLOOKUP(M7,B33:S205,17,TRUE)</f>
        <v>...</v>
      </c>
      <c r="S30" s="33" t="str">
        <f>VLOOKUP(M7,B33:S205,18,TRUE)</f>
        <v>...</v>
      </c>
      <c r="T30" s="33" t="str">
        <f>VLOOKUP(M7,B33:U205,19,TRUE)</f>
        <v>...</v>
      </c>
      <c r="U30" s="33" t="str">
        <f>VLOOKUP(M7,B33:U205,20,TRUE)</f>
        <v>...</v>
      </c>
    </row>
    <row r="31" spans="1:21" ht="24.75" customHeight="1" x14ac:dyDescent="0.25">
      <c r="A31" s="61"/>
      <c r="B31" s="58" t="s">
        <v>177</v>
      </c>
      <c r="C31" s="59">
        <v>1990</v>
      </c>
      <c r="D31" s="59">
        <v>1991</v>
      </c>
      <c r="E31" s="59">
        <v>1992</v>
      </c>
      <c r="F31" s="59">
        <v>1993</v>
      </c>
      <c r="G31" s="59">
        <v>1994</v>
      </c>
      <c r="H31" s="59">
        <v>1995</v>
      </c>
      <c r="I31" s="59">
        <v>1996</v>
      </c>
      <c r="J31" s="59">
        <v>1997</v>
      </c>
      <c r="K31" s="59">
        <v>1998</v>
      </c>
      <c r="L31" s="59">
        <v>1999</v>
      </c>
      <c r="M31" s="59">
        <v>2000</v>
      </c>
      <c r="N31" s="59">
        <v>2001</v>
      </c>
      <c r="O31" s="59">
        <v>2002</v>
      </c>
      <c r="P31" s="59">
        <v>2003</v>
      </c>
      <c r="Q31" s="59">
        <v>2004</v>
      </c>
      <c r="R31" s="59">
        <v>2005</v>
      </c>
      <c r="S31" s="59">
        <v>2006</v>
      </c>
      <c r="T31" s="59">
        <v>2007</v>
      </c>
      <c r="U31" s="59">
        <v>2008</v>
      </c>
    </row>
    <row r="32" spans="1:21" ht="13.8" x14ac:dyDescent="0.3">
      <c r="A32" s="61"/>
      <c r="B32" s="15"/>
      <c r="C32" s="103" t="s">
        <v>180</v>
      </c>
      <c r="D32" s="103"/>
      <c r="E32" s="103"/>
      <c r="F32" s="103"/>
      <c r="G32" s="103"/>
      <c r="H32" s="103"/>
      <c r="I32" s="103"/>
      <c r="J32" s="103"/>
      <c r="K32" s="103"/>
      <c r="L32" s="103"/>
      <c r="M32" s="103"/>
      <c r="N32" s="103"/>
      <c r="O32" s="103"/>
      <c r="P32" s="103"/>
      <c r="Q32" s="103"/>
      <c r="R32" s="103"/>
      <c r="S32" s="103"/>
      <c r="T32" s="15"/>
      <c r="U32" s="15"/>
    </row>
    <row r="33" spans="1:21" ht="12.75" customHeight="1" x14ac:dyDescent="0.25">
      <c r="A33" s="62"/>
      <c r="B33" s="73" t="s">
        <v>99</v>
      </c>
      <c r="C33" s="69">
        <v>7.13422</v>
      </c>
      <c r="D33" s="69">
        <v>5.0231700000000004</v>
      </c>
      <c r="E33" s="69">
        <v>2.67028</v>
      </c>
      <c r="F33" s="67">
        <v>2.8750800000000001</v>
      </c>
      <c r="G33" s="69">
        <v>7.0593298000000004</v>
      </c>
      <c r="H33" s="69" t="s">
        <v>175</v>
      </c>
      <c r="I33" s="69" t="s">
        <v>175</v>
      </c>
      <c r="J33" s="69" t="s">
        <v>175</v>
      </c>
      <c r="K33" s="69" t="s">
        <v>175</v>
      </c>
      <c r="L33" s="69" t="s">
        <v>175</v>
      </c>
      <c r="M33" s="69" t="s">
        <v>175</v>
      </c>
      <c r="N33" s="69" t="s">
        <v>175</v>
      </c>
      <c r="O33" s="69" t="s">
        <v>175</v>
      </c>
      <c r="P33" s="69" t="s">
        <v>175</v>
      </c>
      <c r="Q33" s="69" t="s">
        <v>175</v>
      </c>
      <c r="R33" s="69" t="s">
        <v>175</v>
      </c>
      <c r="S33" s="69" t="s">
        <v>175</v>
      </c>
      <c r="T33" s="69" t="s">
        <v>175</v>
      </c>
      <c r="U33" s="69" t="s">
        <v>175</v>
      </c>
    </row>
    <row r="34" spans="1:21" ht="12.75" customHeight="1" x14ac:dyDescent="0.25">
      <c r="A34" s="62"/>
      <c r="B34" s="73" t="s">
        <v>40</v>
      </c>
      <c r="C34" s="69" t="s">
        <v>175</v>
      </c>
      <c r="D34" s="69" t="s">
        <v>175</v>
      </c>
      <c r="E34" s="69" t="s">
        <v>175</v>
      </c>
      <c r="F34" s="67" t="s">
        <v>175</v>
      </c>
      <c r="G34" s="69">
        <v>100.34399999999999</v>
      </c>
      <c r="H34" s="69" t="s">
        <v>175</v>
      </c>
      <c r="I34" s="69" t="s">
        <v>175</v>
      </c>
      <c r="J34" s="69" t="s">
        <v>175</v>
      </c>
      <c r="K34" s="69" t="s">
        <v>175</v>
      </c>
      <c r="L34" s="69" t="s">
        <v>175</v>
      </c>
      <c r="M34" s="69" t="s">
        <v>175</v>
      </c>
      <c r="N34" s="69" t="s">
        <v>175</v>
      </c>
      <c r="O34" s="69" t="s">
        <v>175</v>
      </c>
      <c r="P34" s="69" t="s">
        <v>175</v>
      </c>
      <c r="Q34" s="69" t="s">
        <v>175</v>
      </c>
      <c r="R34" s="69" t="s">
        <v>175</v>
      </c>
      <c r="S34" s="69" t="s">
        <v>175</v>
      </c>
      <c r="T34" s="69" t="s">
        <v>175</v>
      </c>
      <c r="U34" s="69" t="s">
        <v>175</v>
      </c>
    </row>
    <row r="35" spans="1:21" ht="12.75" customHeight="1" x14ac:dyDescent="0.25">
      <c r="A35" s="62"/>
      <c r="B35" s="73" t="s">
        <v>0</v>
      </c>
      <c r="C35" s="70">
        <v>0.29180099999999998</v>
      </c>
      <c r="D35" s="70" t="s">
        <v>175</v>
      </c>
      <c r="E35" s="70" t="s">
        <v>175</v>
      </c>
      <c r="F35" s="70" t="s">
        <v>175</v>
      </c>
      <c r="G35" s="70" t="s">
        <v>175</v>
      </c>
      <c r="H35" s="70" t="s">
        <v>175</v>
      </c>
      <c r="I35" s="70" t="s">
        <v>175</v>
      </c>
      <c r="J35" s="70" t="s">
        <v>175</v>
      </c>
      <c r="K35" s="70" t="s">
        <v>175</v>
      </c>
      <c r="L35" s="70" t="s">
        <v>175</v>
      </c>
      <c r="M35" s="70" t="s">
        <v>175</v>
      </c>
      <c r="N35" s="70" t="s">
        <v>175</v>
      </c>
      <c r="O35" s="70" t="s">
        <v>175</v>
      </c>
      <c r="P35" s="70" t="s">
        <v>175</v>
      </c>
      <c r="Q35" s="70" t="s">
        <v>175</v>
      </c>
      <c r="R35" s="70" t="s">
        <v>175</v>
      </c>
      <c r="S35" s="70" t="s">
        <v>175</v>
      </c>
      <c r="T35" s="70" t="s">
        <v>175</v>
      </c>
      <c r="U35" s="70" t="s">
        <v>175</v>
      </c>
    </row>
    <row r="36" spans="1:21" ht="12.75" customHeight="1" x14ac:dyDescent="0.25">
      <c r="A36" s="62"/>
      <c r="B36" s="73" t="s">
        <v>100</v>
      </c>
      <c r="C36" s="69">
        <v>216.291389487407</v>
      </c>
      <c r="D36" s="69" t="s">
        <v>175</v>
      </c>
      <c r="E36" s="69" t="s">
        <v>175</v>
      </c>
      <c r="F36" s="67" t="s">
        <v>175</v>
      </c>
      <c r="G36" s="69">
        <v>223.335527904266</v>
      </c>
      <c r="H36" s="69" t="s">
        <v>175</v>
      </c>
      <c r="I36" s="67" t="s">
        <v>175</v>
      </c>
      <c r="J36" s="69">
        <v>241.95619421024</v>
      </c>
      <c r="K36" s="69" t="s">
        <v>175</v>
      </c>
      <c r="L36" s="67" t="s">
        <v>175</v>
      </c>
      <c r="M36" s="69">
        <v>238.7029035191</v>
      </c>
      <c r="N36" s="69" t="s">
        <v>175</v>
      </c>
      <c r="O36" s="69" t="s">
        <v>175</v>
      </c>
      <c r="P36" s="69" t="s">
        <v>175</v>
      </c>
      <c r="Q36" s="69" t="s">
        <v>175</v>
      </c>
      <c r="R36" s="69" t="s">
        <v>175</v>
      </c>
      <c r="S36" s="67" t="s">
        <v>175</v>
      </c>
      <c r="T36" s="69" t="s">
        <v>175</v>
      </c>
      <c r="U36" s="69" t="s">
        <v>175</v>
      </c>
    </row>
    <row r="37" spans="1:21" ht="12.75" customHeight="1" x14ac:dyDescent="0.25">
      <c r="A37" s="62"/>
      <c r="B37" s="73" t="s">
        <v>101</v>
      </c>
      <c r="C37" s="69">
        <v>24.695211</v>
      </c>
      <c r="D37" s="69" t="s">
        <v>175</v>
      </c>
      <c r="E37" s="69" t="s">
        <v>175</v>
      </c>
      <c r="F37" s="69" t="s">
        <v>175</v>
      </c>
      <c r="G37" s="69" t="s">
        <v>175</v>
      </c>
      <c r="H37" s="69" t="s">
        <v>175</v>
      </c>
      <c r="I37" s="69" t="s">
        <v>175</v>
      </c>
      <c r="J37" s="69" t="s">
        <v>175</v>
      </c>
      <c r="K37" s="69" t="s">
        <v>175</v>
      </c>
      <c r="L37" s="69" t="s">
        <v>175</v>
      </c>
      <c r="M37" s="69" t="s">
        <v>175</v>
      </c>
      <c r="N37" s="69" t="s">
        <v>175</v>
      </c>
      <c r="O37" s="69" t="s">
        <v>175</v>
      </c>
      <c r="P37" s="69" t="s">
        <v>175</v>
      </c>
      <c r="Q37" s="69" t="s">
        <v>175</v>
      </c>
      <c r="R37" s="69" t="s">
        <v>175</v>
      </c>
      <c r="S37" s="67" t="s">
        <v>175</v>
      </c>
      <c r="T37" s="69" t="s">
        <v>175</v>
      </c>
      <c r="U37" s="69" t="s">
        <v>175</v>
      </c>
    </row>
    <row r="38" spans="1:21" ht="12.75" customHeight="1" x14ac:dyDescent="0.25">
      <c r="A38" s="62"/>
      <c r="B38" s="72" t="s">
        <v>1</v>
      </c>
      <c r="C38" s="68">
        <v>464.49650015418598</v>
      </c>
      <c r="D38" s="68">
        <v>587.95134738199499</v>
      </c>
      <c r="E38" s="68">
        <v>550.93272834923698</v>
      </c>
      <c r="F38" s="68">
        <v>405.58989387864699</v>
      </c>
      <c r="G38" s="68">
        <v>409.93300653740499</v>
      </c>
      <c r="H38" s="68">
        <v>549.40516870333499</v>
      </c>
      <c r="I38" s="68">
        <v>448.43767082142699</v>
      </c>
      <c r="J38" s="68">
        <v>449.15957214515697</v>
      </c>
      <c r="K38" s="68">
        <v>609.108324740027</v>
      </c>
      <c r="L38" s="68">
        <v>493.50846233388302</v>
      </c>
      <c r="M38" s="68">
        <v>493.67921401480601</v>
      </c>
      <c r="N38" s="68">
        <v>460.48591752810802</v>
      </c>
      <c r="O38" s="68">
        <v>847.41717304464703</v>
      </c>
      <c r="P38" s="68">
        <v>680.86403575870804</v>
      </c>
      <c r="Q38" s="68">
        <v>331.409685619583</v>
      </c>
      <c r="R38" s="68">
        <v>569.89340226000104</v>
      </c>
      <c r="S38" s="68">
        <v>580.62078064583795</v>
      </c>
      <c r="T38" s="68">
        <v>880.86104409548898</v>
      </c>
      <c r="U38" s="68">
        <v>618.05844352019994</v>
      </c>
    </row>
    <row r="39" spans="1:21" ht="12.75" customHeight="1" x14ac:dyDescent="0.25">
      <c r="A39" s="62"/>
      <c r="B39" s="72" t="s">
        <v>2</v>
      </c>
      <c r="C39" s="68">
        <v>65.031525752807596</v>
      </c>
      <c r="D39" s="68">
        <v>63.037060030706499</v>
      </c>
      <c r="E39" s="68">
        <v>61.457841907720301</v>
      </c>
      <c r="F39" s="68">
        <v>57.529781734843198</v>
      </c>
      <c r="G39" s="68">
        <v>59.711608829004298</v>
      </c>
      <c r="H39" s="68">
        <v>63.696902335279901</v>
      </c>
      <c r="I39" s="68">
        <v>71.818903095029</v>
      </c>
      <c r="J39" s="68">
        <v>62.457462154467002</v>
      </c>
      <c r="K39" s="68">
        <v>63.779911871487599</v>
      </c>
      <c r="L39" s="68">
        <v>57.711845682298801</v>
      </c>
      <c r="M39" s="68">
        <v>63.1429307386909</v>
      </c>
      <c r="N39" s="68">
        <v>64.650947942376206</v>
      </c>
      <c r="O39" s="68">
        <v>70.347578864956901</v>
      </c>
      <c r="P39" s="68">
        <v>74.556269817662098</v>
      </c>
      <c r="Q39" s="68">
        <v>73.402308586680604</v>
      </c>
      <c r="R39" s="68">
        <v>75.584393484659699</v>
      </c>
      <c r="S39" s="68">
        <v>72.370537403595705</v>
      </c>
      <c r="T39" s="68">
        <v>69.569462985065798</v>
      </c>
      <c r="U39" s="68">
        <v>69.304049141459402</v>
      </c>
    </row>
    <row r="40" spans="1:21" ht="12.75" customHeight="1" x14ac:dyDescent="0.25">
      <c r="A40" s="62"/>
      <c r="B40" s="72" t="s">
        <v>41</v>
      </c>
      <c r="C40" s="71">
        <v>57.261769999999999</v>
      </c>
      <c r="D40" s="71">
        <v>58.897359999999999</v>
      </c>
      <c r="E40" s="71">
        <v>50.723779999999998</v>
      </c>
      <c r="F40" s="71">
        <v>46.31758</v>
      </c>
      <c r="G40" s="68">
        <v>42.090969999999999</v>
      </c>
      <c r="H40" s="68" t="s">
        <v>175</v>
      </c>
      <c r="I40" s="68" t="s">
        <v>175</v>
      </c>
      <c r="J40" s="68" t="s">
        <v>175</v>
      </c>
      <c r="K40" s="68" t="s">
        <v>175</v>
      </c>
      <c r="L40" s="68" t="s">
        <v>175</v>
      </c>
      <c r="M40" s="68" t="s">
        <v>175</v>
      </c>
      <c r="N40" s="68" t="s">
        <v>175</v>
      </c>
      <c r="O40" s="71" t="s">
        <v>175</v>
      </c>
      <c r="P40" s="71" t="s">
        <v>175</v>
      </c>
      <c r="Q40" s="71" t="s">
        <v>175</v>
      </c>
      <c r="R40" s="71" t="s">
        <v>175</v>
      </c>
      <c r="S40" s="71" t="s">
        <v>175</v>
      </c>
      <c r="T40" s="71" t="s">
        <v>175</v>
      </c>
      <c r="U40" s="71" t="s">
        <v>175</v>
      </c>
    </row>
    <row r="41" spans="1:21" ht="12.75" customHeight="1" x14ac:dyDescent="0.25">
      <c r="A41" s="62"/>
      <c r="B41" s="72" t="s">
        <v>146</v>
      </c>
      <c r="C41" s="76">
        <v>-1.6637999999999999</v>
      </c>
      <c r="D41" s="71" t="s">
        <v>175</v>
      </c>
      <c r="E41" s="71" t="s">
        <v>175</v>
      </c>
      <c r="F41" s="68" t="s">
        <v>175</v>
      </c>
      <c r="G41" s="71">
        <v>2.1972</v>
      </c>
      <c r="H41" s="71" t="s">
        <v>175</v>
      </c>
      <c r="I41" s="71" t="s">
        <v>175</v>
      </c>
      <c r="J41" s="71" t="s">
        <v>175</v>
      </c>
      <c r="K41" s="71" t="s">
        <v>175</v>
      </c>
      <c r="L41" s="71" t="s">
        <v>175</v>
      </c>
      <c r="M41" s="71" t="s">
        <v>175</v>
      </c>
      <c r="N41" s="71" t="s">
        <v>175</v>
      </c>
      <c r="O41" s="71" t="s">
        <v>175</v>
      </c>
      <c r="P41" s="71" t="s">
        <v>175</v>
      </c>
      <c r="Q41" s="71" t="s">
        <v>175</v>
      </c>
      <c r="R41" s="71" t="s">
        <v>175</v>
      </c>
      <c r="S41" s="71" t="s">
        <v>175</v>
      </c>
      <c r="T41" s="71" t="s">
        <v>175</v>
      </c>
      <c r="U41" s="71" t="s">
        <v>175</v>
      </c>
    </row>
    <row r="42" spans="1:21" ht="12.75" customHeight="1" x14ac:dyDescent="0.25">
      <c r="A42" s="62"/>
      <c r="B42" s="72" t="s">
        <v>102</v>
      </c>
      <c r="C42" s="71" t="s">
        <v>175</v>
      </c>
      <c r="D42" s="71" t="s">
        <v>175</v>
      </c>
      <c r="E42" s="71" t="s">
        <v>175</v>
      </c>
      <c r="F42" s="68" t="s">
        <v>175</v>
      </c>
      <c r="G42" s="71">
        <v>19.598960000000002</v>
      </c>
      <c r="H42" s="71" t="s">
        <v>175</v>
      </c>
      <c r="I42" s="68" t="s">
        <v>175</v>
      </c>
      <c r="J42" s="71" t="s">
        <v>175</v>
      </c>
      <c r="K42" s="71" t="s">
        <v>175</v>
      </c>
      <c r="L42" s="71" t="s">
        <v>175</v>
      </c>
      <c r="M42" s="71" t="s">
        <v>175</v>
      </c>
      <c r="N42" s="71" t="s">
        <v>175</v>
      </c>
      <c r="O42" s="71" t="s">
        <v>175</v>
      </c>
      <c r="P42" s="71" t="s">
        <v>175</v>
      </c>
      <c r="Q42" s="71" t="s">
        <v>175</v>
      </c>
      <c r="R42" s="71" t="s">
        <v>175</v>
      </c>
      <c r="S42" s="68" t="s">
        <v>175</v>
      </c>
      <c r="T42" s="71" t="s">
        <v>175</v>
      </c>
      <c r="U42" s="71" t="s">
        <v>175</v>
      </c>
    </row>
    <row r="43" spans="1:21" ht="12.75" customHeight="1" x14ac:dyDescent="0.25">
      <c r="A43" s="62"/>
      <c r="B43" s="73" t="s">
        <v>147</v>
      </c>
      <c r="C43" s="69" t="s">
        <v>175</v>
      </c>
      <c r="D43" s="69" t="s">
        <v>175</v>
      </c>
      <c r="E43" s="69" t="s">
        <v>175</v>
      </c>
      <c r="F43" s="67" t="s">
        <v>175</v>
      </c>
      <c r="G43" s="69">
        <v>53.764122</v>
      </c>
      <c r="H43" s="69" t="s">
        <v>175</v>
      </c>
      <c r="I43" s="69" t="s">
        <v>175</v>
      </c>
      <c r="J43" s="69" t="s">
        <v>175</v>
      </c>
      <c r="K43" s="69" t="s">
        <v>175</v>
      </c>
      <c r="L43" s="69" t="s">
        <v>175</v>
      </c>
      <c r="M43" s="69" t="s">
        <v>175</v>
      </c>
      <c r="N43" s="69" t="s">
        <v>175</v>
      </c>
      <c r="O43" s="69" t="s">
        <v>175</v>
      </c>
      <c r="P43" s="69" t="s">
        <v>175</v>
      </c>
      <c r="Q43" s="69" t="s">
        <v>175</v>
      </c>
      <c r="R43" s="69" t="s">
        <v>175</v>
      </c>
      <c r="S43" s="69" t="s">
        <v>175</v>
      </c>
      <c r="T43" s="69" t="s">
        <v>175</v>
      </c>
      <c r="U43" s="69" t="s">
        <v>175</v>
      </c>
    </row>
    <row r="44" spans="1:21" ht="12.75" customHeight="1" x14ac:dyDescent="0.25">
      <c r="A44" s="62"/>
      <c r="B44" s="73" t="s">
        <v>42</v>
      </c>
      <c r="C44" s="69">
        <v>3.26539</v>
      </c>
      <c r="D44" s="69" t="s">
        <v>175</v>
      </c>
      <c r="E44" s="69" t="s">
        <v>175</v>
      </c>
      <c r="F44" s="67" t="s">
        <v>175</v>
      </c>
      <c r="G44" s="69">
        <v>3.7395</v>
      </c>
      <c r="H44" s="69" t="s">
        <v>175</v>
      </c>
      <c r="I44" s="69" t="s">
        <v>175</v>
      </c>
      <c r="J44" s="69">
        <v>4.0454400000000001</v>
      </c>
      <c r="K44" s="69" t="s">
        <v>175</v>
      </c>
      <c r="L44" s="69" t="s">
        <v>175</v>
      </c>
      <c r="M44" s="69" t="s">
        <v>175</v>
      </c>
      <c r="N44" s="69" t="s">
        <v>175</v>
      </c>
      <c r="O44" s="69" t="s">
        <v>175</v>
      </c>
      <c r="P44" s="69" t="s">
        <v>175</v>
      </c>
      <c r="Q44" s="69" t="s">
        <v>175</v>
      </c>
      <c r="R44" s="69" t="s">
        <v>175</v>
      </c>
      <c r="S44" s="69" t="s">
        <v>175</v>
      </c>
      <c r="T44" s="69" t="s">
        <v>175</v>
      </c>
      <c r="U44" s="69" t="s">
        <v>175</v>
      </c>
    </row>
    <row r="45" spans="1:21" ht="12.75" customHeight="1" x14ac:dyDescent="0.25">
      <c r="A45" s="62"/>
      <c r="B45" s="73" t="s">
        <v>43</v>
      </c>
      <c r="C45" s="70">
        <v>110.583978811055</v>
      </c>
      <c r="D45" s="70">
        <v>100.402181515447</v>
      </c>
      <c r="E45" s="70">
        <v>91.535392453122498</v>
      </c>
      <c r="F45" s="70">
        <v>83.0379296668508</v>
      </c>
      <c r="G45" s="70">
        <v>57.320446469804601</v>
      </c>
      <c r="H45" s="70">
        <v>48.635623497572098</v>
      </c>
      <c r="I45" s="70">
        <v>50.334705367135101</v>
      </c>
      <c r="J45" s="70">
        <v>54.152158759364802</v>
      </c>
      <c r="K45" s="70">
        <v>55.649673430679201</v>
      </c>
      <c r="L45" s="70">
        <v>46.518422925579102</v>
      </c>
      <c r="M45" s="70">
        <v>43.5436064536432</v>
      </c>
      <c r="N45" s="70">
        <v>42.924003341416203</v>
      </c>
      <c r="O45" s="70">
        <v>44.937488418425602</v>
      </c>
      <c r="P45" s="70">
        <v>48.930434492857003</v>
      </c>
      <c r="Q45" s="70">
        <v>53.7671378699401</v>
      </c>
      <c r="R45" s="70">
        <v>53.7193315065972</v>
      </c>
      <c r="S45" s="70">
        <v>56.411165011485402</v>
      </c>
      <c r="T45" s="70">
        <v>56.401819832475503</v>
      </c>
      <c r="U45" s="70">
        <v>60.0784463705034</v>
      </c>
    </row>
    <row r="46" spans="1:21" ht="12.75" customHeight="1" x14ac:dyDescent="0.25">
      <c r="A46" s="62"/>
      <c r="B46" s="73" t="s">
        <v>3</v>
      </c>
      <c r="C46" s="69">
        <v>140.64757217822299</v>
      </c>
      <c r="D46" s="69">
        <v>143.73637414337099</v>
      </c>
      <c r="E46" s="69">
        <v>140.90497044859401</v>
      </c>
      <c r="F46" s="67">
        <v>140.05226256515201</v>
      </c>
      <c r="G46" s="69">
        <v>145.63705929520501</v>
      </c>
      <c r="H46" s="69">
        <v>147.62605492770999</v>
      </c>
      <c r="I46" s="67">
        <v>151.74086309985501</v>
      </c>
      <c r="J46" s="69">
        <v>143.14941641689299</v>
      </c>
      <c r="K46" s="69">
        <v>148.933739030689</v>
      </c>
      <c r="L46" s="67">
        <v>142.61255094711001</v>
      </c>
      <c r="M46" s="69">
        <v>143.01634322688901</v>
      </c>
      <c r="N46" s="69">
        <v>142.49111294373799</v>
      </c>
      <c r="O46" s="69">
        <v>140.92455709261</v>
      </c>
      <c r="P46" s="69">
        <v>143.609478958062</v>
      </c>
      <c r="Q46" s="69">
        <v>143.54543133360599</v>
      </c>
      <c r="R46" s="69">
        <v>139.76698364897001</v>
      </c>
      <c r="S46" s="67">
        <v>135.041811070454</v>
      </c>
      <c r="T46" s="69">
        <v>128.95583534847</v>
      </c>
      <c r="U46" s="69">
        <v>131.97751139705801</v>
      </c>
    </row>
    <row r="47" spans="1:21" ht="12.75" customHeight="1" x14ac:dyDescent="0.25">
      <c r="A47" s="62"/>
      <c r="B47" s="73" t="s">
        <v>44</v>
      </c>
      <c r="C47" s="69" t="s">
        <v>175</v>
      </c>
      <c r="D47" s="69" t="s">
        <v>175</v>
      </c>
      <c r="E47" s="69" t="s">
        <v>175</v>
      </c>
      <c r="F47" s="69" t="s">
        <v>175</v>
      </c>
      <c r="G47" s="69">
        <v>2.3103199999999999</v>
      </c>
      <c r="H47" s="69" t="s">
        <v>175</v>
      </c>
      <c r="I47" s="69" t="s">
        <v>175</v>
      </c>
      <c r="J47" s="69" t="s">
        <v>175</v>
      </c>
      <c r="K47" s="69" t="s">
        <v>175</v>
      </c>
      <c r="L47" s="69" t="s">
        <v>175</v>
      </c>
      <c r="M47" s="69" t="s">
        <v>175</v>
      </c>
      <c r="N47" s="69" t="s">
        <v>175</v>
      </c>
      <c r="O47" s="69" t="s">
        <v>175</v>
      </c>
      <c r="P47" s="69" t="s">
        <v>175</v>
      </c>
      <c r="Q47" s="69" t="s">
        <v>175</v>
      </c>
      <c r="R47" s="69" t="s">
        <v>175</v>
      </c>
      <c r="S47" s="67" t="s">
        <v>175</v>
      </c>
      <c r="T47" s="69" t="s">
        <v>175</v>
      </c>
      <c r="U47" s="69" t="s">
        <v>175</v>
      </c>
    </row>
    <row r="48" spans="1:21" ht="12.75" customHeight="1" x14ac:dyDescent="0.25">
      <c r="A48" s="62"/>
      <c r="B48" s="75" t="s">
        <v>45</v>
      </c>
      <c r="C48" s="68" t="s">
        <v>175</v>
      </c>
      <c r="D48" s="68" t="s">
        <v>175</v>
      </c>
      <c r="E48" s="68" t="s">
        <v>175</v>
      </c>
      <c r="F48" s="68" t="s">
        <v>175</v>
      </c>
      <c r="G48" s="68" t="s">
        <v>175</v>
      </c>
      <c r="H48" s="77">
        <v>-8.1757842200000006</v>
      </c>
      <c r="I48" s="68" t="s">
        <v>175</v>
      </c>
      <c r="J48" s="68" t="s">
        <v>175</v>
      </c>
      <c r="K48" s="68" t="s">
        <v>175</v>
      </c>
      <c r="L48" s="68" t="s">
        <v>175</v>
      </c>
      <c r="M48" s="68" t="s">
        <v>175</v>
      </c>
      <c r="N48" s="68" t="s">
        <v>175</v>
      </c>
      <c r="O48" s="68" t="s">
        <v>175</v>
      </c>
      <c r="P48" s="68" t="s">
        <v>175</v>
      </c>
      <c r="Q48" s="68" t="s">
        <v>175</v>
      </c>
      <c r="R48" s="68" t="s">
        <v>175</v>
      </c>
      <c r="S48" s="68" t="s">
        <v>175</v>
      </c>
      <c r="T48" s="68" t="s">
        <v>175</v>
      </c>
      <c r="U48" s="68" t="s">
        <v>175</v>
      </c>
    </row>
    <row r="49" spans="1:21" ht="12.75" customHeight="1" x14ac:dyDescent="0.25">
      <c r="A49" s="62"/>
      <c r="B49" s="75" t="s">
        <v>46</v>
      </c>
      <c r="C49" s="68" t="s">
        <v>175</v>
      </c>
      <c r="D49" s="68" t="s">
        <v>175</v>
      </c>
      <c r="E49" s="68" t="s">
        <v>175</v>
      </c>
      <c r="F49" s="68" t="s">
        <v>175</v>
      </c>
      <c r="G49" s="77">
        <v>-2.2569300000000001</v>
      </c>
      <c r="H49" s="68" t="s">
        <v>175</v>
      </c>
      <c r="I49" s="68" t="s">
        <v>175</v>
      </c>
      <c r="J49" s="68" t="s">
        <v>175</v>
      </c>
      <c r="K49" s="68" t="s">
        <v>175</v>
      </c>
      <c r="L49" s="68" t="s">
        <v>175</v>
      </c>
      <c r="M49" s="68" t="s">
        <v>175</v>
      </c>
      <c r="N49" s="68" t="s">
        <v>175</v>
      </c>
      <c r="O49" s="68" t="s">
        <v>175</v>
      </c>
      <c r="P49" s="68" t="s">
        <v>175</v>
      </c>
      <c r="Q49" s="68" t="s">
        <v>175</v>
      </c>
      <c r="R49" s="68" t="s">
        <v>175</v>
      </c>
      <c r="S49" s="68" t="s">
        <v>175</v>
      </c>
      <c r="T49" s="68" t="s">
        <v>175</v>
      </c>
      <c r="U49" s="68" t="s">
        <v>175</v>
      </c>
    </row>
    <row r="50" spans="1:21" ht="12.75" customHeight="1" x14ac:dyDescent="0.25">
      <c r="A50" s="62"/>
      <c r="B50" s="75" t="s">
        <v>47</v>
      </c>
      <c r="C50" s="71">
        <v>38.585940000000001</v>
      </c>
      <c r="D50" s="71" t="s">
        <v>175</v>
      </c>
      <c r="E50" s="71" t="s">
        <v>175</v>
      </c>
      <c r="F50" s="71" t="s">
        <v>175</v>
      </c>
      <c r="G50" s="68">
        <v>47.538330000000002</v>
      </c>
      <c r="H50" s="68" t="s">
        <v>175</v>
      </c>
      <c r="I50" s="68" t="s">
        <v>175</v>
      </c>
      <c r="J50" s="68" t="s">
        <v>175</v>
      </c>
      <c r="K50" s="68">
        <v>75.614189999999994</v>
      </c>
      <c r="L50" s="68" t="s">
        <v>175</v>
      </c>
      <c r="M50" s="68">
        <v>71.447209999999998</v>
      </c>
      <c r="N50" s="68" t="s">
        <v>175</v>
      </c>
      <c r="O50" s="71">
        <v>68.376650510000005</v>
      </c>
      <c r="P50" s="71" t="s">
        <v>175</v>
      </c>
      <c r="Q50" s="71">
        <v>91.712414300000006</v>
      </c>
      <c r="R50" s="71" t="s">
        <v>175</v>
      </c>
      <c r="S50" s="71" t="s">
        <v>175</v>
      </c>
      <c r="T50" s="71" t="s">
        <v>175</v>
      </c>
      <c r="U50" s="71" t="s">
        <v>175</v>
      </c>
    </row>
    <row r="51" spans="1:21" ht="12.75" customHeight="1" x14ac:dyDescent="0.25">
      <c r="A51" s="62"/>
      <c r="B51" s="75" t="s">
        <v>148</v>
      </c>
      <c r="C51" s="71" t="s">
        <v>175</v>
      </c>
      <c r="D51" s="71" t="s">
        <v>175</v>
      </c>
      <c r="E51" s="71" t="s">
        <v>175</v>
      </c>
      <c r="F51" s="68" t="s">
        <v>175</v>
      </c>
      <c r="G51" s="77">
        <v>-29.441860999999999</v>
      </c>
      <c r="H51" s="71" t="s">
        <v>175</v>
      </c>
      <c r="I51" s="71" t="s">
        <v>175</v>
      </c>
      <c r="J51" s="71" t="s">
        <v>175</v>
      </c>
      <c r="K51" s="71" t="s">
        <v>175</v>
      </c>
      <c r="L51" s="71" t="s">
        <v>175</v>
      </c>
      <c r="M51" s="71" t="s">
        <v>175</v>
      </c>
      <c r="N51" s="71" t="s">
        <v>175</v>
      </c>
      <c r="O51" s="71" t="s">
        <v>175</v>
      </c>
      <c r="P51" s="71" t="s">
        <v>175</v>
      </c>
      <c r="Q51" s="71" t="s">
        <v>175</v>
      </c>
      <c r="R51" s="71" t="s">
        <v>175</v>
      </c>
      <c r="S51" s="71" t="s">
        <v>175</v>
      </c>
      <c r="T51" s="71" t="s">
        <v>175</v>
      </c>
      <c r="U51" s="71" t="s">
        <v>175</v>
      </c>
    </row>
    <row r="52" spans="1:21" ht="12.75" customHeight="1" x14ac:dyDescent="0.25">
      <c r="A52" s="62"/>
      <c r="B52" s="75" t="s">
        <v>103</v>
      </c>
      <c r="C52" s="71">
        <v>1392.23633</v>
      </c>
      <c r="D52" s="71">
        <v>1265.9689900000001</v>
      </c>
      <c r="E52" s="71">
        <v>1419.53009</v>
      </c>
      <c r="F52" s="68">
        <v>1477.12112</v>
      </c>
      <c r="G52" s="71">
        <v>1481.3267000000001</v>
      </c>
      <c r="H52" s="71" t="s">
        <v>175</v>
      </c>
      <c r="I52" s="68" t="s">
        <v>175</v>
      </c>
      <c r="J52" s="71" t="s">
        <v>175</v>
      </c>
      <c r="K52" s="71" t="s">
        <v>175</v>
      </c>
      <c r="L52" s="71" t="s">
        <v>175</v>
      </c>
      <c r="M52" s="71" t="s">
        <v>175</v>
      </c>
      <c r="N52" s="71" t="s">
        <v>175</v>
      </c>
      <c r="O52" s="71" t="s">
        <v>175</v>
      </c>
      <c r="P52" s="71" t="s">
        <v>175</v>
      </c>
      <c r="Q52" s="71" t="s">
        <v>175</v>
      </c>
      <c r="R52" s="71" t="s">
        <v>175</v>
      </c>
      <c r="S52" s="68" t="s">
        <v>175</v>
      </c>
      <c r="T52" s="71" t="s">
        <v>175</v>
      </c>
      <c r="U52" s="71" t="s">
        <v>175</v>
      </c>
    </row>
    <row r="53" spans="1:21" ht="12.75" customHeight="1" x14ac:dyDescent="0.25">
      <c r="A53" s="62"/>
      <c r="B53" s="73" t="s">
        <v>48</v>
      </c>
      <c r="C53" s="69">
        <v>103.857081316655</v>
      </c>
      <c r="D53" s="69">
        <v>82.5181526973914</v>
      </c>
      <c r="E53" s="69">
        <v>73.518631159791795</v>
      </c>
      <c r="F53" s="67">
        <v>74.9610002482722</v>
      </c>
      <c r="G53" s="69">
        <v>72.730140545732198</v>
      </c>
      <c r="H53" s="69">
        <v>76.250919907380407</v>
      </c>
      <c r="I53" s="69">
        <v>75.508412773621004</v>
      </c>
      <c r="J53" s="69">
        <v>72.360076419888102</v>
      </c>
      <c r="K53" s="69">
        <v>63.2974688586486</v>
      </c>
      <c r="L53" s="69">
        <v>58.071361114036499</v>
      </c>
      <c r="M53" s="69">
        <v>59.517610971088999</v>
      </c>
      <c r="N53" s="69">
        <v>59.430694833613401</v>
      </c>
      <c r="O53" s="69">
        <v>55.871314530265103</v>
      </c>
      <c r="P53" s="69">
        <v>61.181764297766698</v>
      </c>
      <c r="Q53" s="69">
        <v>60.143153168812603</v>
      </c>
      <c r="R53" s="69">
        <v>59.834962822450301</v>
      </c>
      <c r="S53" s="69">
        <v>61.005368447299098</v>
      </c>
      <c r="T53" s="69">
        <v>66.076059608128503</v>
      </c>
      <c r="U53" s="69">
        <v>62.397079904876797</v>
      </c>
    </row>
    <row r="54" spans="1:21" ht="12.75" customHeight="1" x14ac:dyDescent="0.25">
      <c r="A54" s="62"/>
      <c r="B54" s="73" t="s">
        <v>104</v>
      </c>
      <c r="C54" s="69" t="s">
        <v>175</v>
      </c>
      <c r="D54" s="69" t="s">
        <v>175</v>
      </c>
      <c r="E54" s="69" t="s">
        <v>175</v>
      </c>
      <c r="F54" s="67" t="s">
        <v>175</v>
      </c>
      <c r="G54" s="69">
        <v>4.5795442779000002</v>
      </c>
      <c r="H54" s="69" t="s">
        <v>175</v>
      </c>
      <c r="I54" s="69" t="s">
        <v>175</v>
      </c>
      <c r="J54" s="69" t="s">
        <v>175</v>
      </c>
      <c r="K54" s="69" t="s">
        <v>175</v>
      </c>
      <c r="L54" s="69" t="s">
        <v>175</v>
      </c>
      <c r="M54" s="69" t="s">
        <v>175</v>
      </c>
      <c r="N54" s="69" t="s">
        <v>175</v>
      </c>
      <c r="O54" s="69" t="s">
        <v>175</v>
      </c>
      <c r="P54" s="69" t="s">
        <v>175</v>
      </c>
      <c r="Q54" s="69" t="s">
        <v>175</v>
      </c>
      <c r="R54" s="69" t="s">
        <v>175</v>
      </c>
      <c r="S54" s="69" t="s">
        <v>175</v>
      </c>
      <c r="T54" s="69" t="s">
        <v>175</v>
      </c>
      <c r="U54" s="69" t="s">
        <v>175</v>
      </c>
    </row>
    <row r="55" spans="1:21" ht="12.75" customHeight="1" x14ac:dyDescent="0.25">
      <c r="A55" s="62"/>
      <c r="B55" s="73" t="s">
        <v>105</v>
      </c>
      <c r="C55" s="70" t="s">
        <v>175</v>
      </c>
      <c r="D55" s="70" t="s">
        <v>175</v>
      </c>
      <c r="E55" s="70" t="s">
        <v>175</v>
      </c>
      <c r="F55" s="70" t="s">
        <v>175</v>
      </c>
      <c r="G55" s="70" t="s">
        <v>175</v>
      </c>
      <c r="H55" s="70" t="s">
        <v>175</v>
      </c>
      <c r="I55" s="70" t="s">
        <v>175</v>
      </c>
      <c r="J55" s="70" t="s">
        <v>175</v>
      </c>
      <c r="K55" s="78">
        <v>-1.0029776695999999</v>
      </c>
      <c r="L55" s="70" t="s">
        <v>175</v>
      </c>
      <c r="M55" s="70" t="s">
        <v>175</v>
      </c>
      <c r="N55" s="70" t="s">
        <v>175</v>
      </c>
      <c r="O55" s="70" t="s">
        <v>175</v>
      </c>
      <c r="P55" s="70" t="s">
        <v>175</v>
      </c>
      <c r="Q55" s="70" t="s">
        <v>175</v>
      </c>
      <c r="R55" s="70" t="s">
        <v>175</v>
      </c>
      <c r="S55" s="70" t="s">
        <v>175</v>
      </c>
      <c r="T55" s="70" t="s">
        <v>175</v>
      </c>
      <c r="U55" s="70" t="s">
        <v>175</v>
      </c>
    </row>
    <row r="56" spans="1:21" ht="12.75" customHeight="1" x14ac:dyDescent="0.25">
      <c r="A56" s="62"/>
      <c r="B56" s="73" t="s">
        <v>49</v>
      </c>
      <c r="C56" s="69" t="s">
        <v>175</v>
      </c>
      <c r="D56" s="69" t="s">
        <v>175</v>
      </c>
      <c r="E56" s="69" t="s">
        <v>175</v>
      </c>
      <c r="F56" s="67" t="s">
        <v>175</v>
      </c>
      <c r="G56" s="78">
        <v>-5.1451000000000002</v>
      </c>
      <c r="H56" s="69" t="s">
        <v>175</v>
      </c>
      <c r="I56" s="67" t="s">
        <v>175</v>
      </c>
      <c r="J56" s="69" t="s">
        <v>175</v>
      </c>
      <c r="K56" s="69" t="s">
        <v>175</v>
      </c>
      <c r="L56" s="67" t="s">
        <v>175</v>
      </c>
      <c r="M56" s="69" t="s">
        <v>175</v>
      </c>
      <c r="N56" s="69" t="s">
        <v>175</v>
      </c>
      <c r="O56" s="69" t="s">
        <v>175</v>
      </c>
      <c r="P56" s="69" t="s">
        <v>175</v>
      </c>
      <c r="Q56" s="69" t="s">
        <v>175</v>
      </c>
      <c r="R56" s="69" t="s">
        <v>175</v>
      </c>
      <c r="S56" s="67" t="s">
        <v>175</v>
      </c>
      <c r="T56" s="69" t="s">
        <v>175</v>
      </c>
      <c r="U56" s="69" t="s">
        <v>175</v>
      </c>
    </row>
    <row r="57" spans="1:21" ht="12.75" customHeight="1" x14ac:dyDescent="0.25">
      <c r="A57" s="62"/>
      <c r="B57" s="73" t="s">
        <v>50</v>
      </c>
      <c r="C57" s="69" t="s">
        <v>175</v>
      </c>
      <c r="D57" s="69" t="s">
        <v>175</v>
      </c>
      <c r="E57" s="69" t="s">
        <v>175</v>
      </c>
      <c r="F57" s="69" t="s">
        <v>175</v>
      </c>
      <c r="G57" s="69">
        <v>187.91139000000001</v>
      </c>
      <c r="H57" s="69" t="s">
        <v>175</v>
      </c>
      <c r="I57" s="69" t="s">
        <v>175</v>
      </c>
      <c r="J57" s="69" t="s">
        <v>175</v>
      </c>
      <c r="K57" s="69" t="s">
        <v>175</v>
      </c>
      <c r="L57" s="69" t="s">
        <v>175</v>
      </c>
      <c r="M57" s="69" t="s">
        <v>175</v>
      </c>
      <c r="N57" s="69" t="s">
        <v>175</v>
      </c>
      <c r="O57" s="69" t="s">
        <v>175</v>
      </c>
      <c r="P57" s="69" t="s">
        <v>175</v>
      </c>
      <c r="Q57" s="69" t="s">
        <v>175</v>
      </c>
      <c r="R57" s="69" t="s">
        <v>175</v>
      </c>
      <c r="S57" s="67" t="s">
        <v>175</v>
      </c>
      <c r="T57" s="69" t="s">
        <v>175</v>
      </c>
      <c r="U57" s="69" t="s">
        <v>175</v>
      </c>
    </row>
    <row r="58" spans="1:21" ht="12.75" customHeight="1" x14ac:dyDescent="0.25">
      <c r="A58" s="62"/>
      <c r="B58" s="72" t="s">
        <v>149</v>
      </c>
      <c r="C58" s="68">
        <v>540.22712335897404</v>
      </c>
      <c r="D58" s="68">
        <v>553.13228548619497</v>
      </c>
      <c r="E58" s="68">
        <v>523.24947245657904</v>
      </c>
      <c r="F58" s="68">
        <v>600.35260345160304</v>
      </c>
      <c r="G58" s="68">
        <v>618.26194665639696</v>
      </c>
      <c r="H58" s="68">
        <v>839.38241060319604</v>
      </c>
      <c r="I58" s="68">
        <v>610.96852581839505</v>
      </c>
      <c r="J58" s="68">
        <v>588.04477628547795</v>
      </c>
      <c r="K58" s="68">
        <v>796.740473026823</v>
      </c>
      <c r="L58" s="68">
        <v>708.96395373711698</v>
      </c>
      <c r="M58" s="68">
        <v>636.78092123971498</v>
      </c>
      <c r="N58" s="68">
        <v>627.327111364389</v>
      </c>
      <c r="O58" s="68">
        <v>801.49185137592497</v>
      </c>
      <c r="P58" s="68">
        <v>796.88973689253305</v>
      </c>
      <c r="Q58" s="68">
        <v>858.08056336973596</v>
      </c>
      <c r="R58" s="68">
        <v>772.38017467291502</v>
      </c>
      <c r="S58" s="68">
        <v>759.54544861221495</v>
      </c>
      <c r="T58" s="68">
        <v>795.78233513584803</v>
      </c>
      <c r="U58" s="68">
        <v>721.593097616048</v>
      </c>
    </row>
    <row r="59" spans="1:21" ht="12.75" customHeight="1" x14ac:dyDescent="0.25">
      <c r="A59" s="62"/>
      <c r="B59" s="72" t="s">
        <v>106</v>
      </c>
      <c r="C59" s="68" t="s">
        <v>175</v>
      </c>
      <c r="D59" s="68" t="s">
        <v>175</v>
      </c>
      <c r="E59" s="68" t="s">
        <v>175</v>
      </c>
      <c r="F59" s="68" t="s">
        <v>175</v>
      </c>
      <c r="G59" s="68" t="s">
        <v>175</v>
      </c>
      <c r="H59" s="68">
        <v>0.22256934425</v>
      </c>
      <c r="I59" s="68" t="s">
        <v>175</v>
      </c>
      <c r="J59" s="68" t="s">
        <v>175</v>
      </c>
      <c r="K59" s="68" t="s">
        <v>175</v>
      </c>
      <c r="L59" s="68" t="s">
        <v>175</v>
      </c>
      <c r="M59" s="68" t="s">
        <v>175</v>
      </c>
      <c r="N59" s="68" t="s">
        <v>175</v>
      </c>
      <c r="O59" s="68" t="s">
        <v>175</v>
      </c>
      <c r="P59" s="68" t="s">
        <v>175</v>
      </c>
      <c r="Q59" s="68" t="s">
        <v>175</v>
      </c>
      <c r="R59" s="68" t="s">
        <v>175</v>
      </c>
      <c r="S59" s="68" t="s">
        <v>175</v>
      </c>
      <c r="T59" s="68" t="s">
        <v>175</v>
      </c>
      <c r="U59" s="68" t="s">
        <v>175</v>
      </c>
    </row>
    <row r="60" spans="1:21" ht="12.75" customHeight="1" x14ac:dyDescent="0.25">
      <c r="A60" s="62"/>
      <c r="B60" s="72" t="s">
        <v>107</v>
      </c>
      <c r="C60" s="71" t="s">
        <v>175</v>
      </c>
      <c r="D60" s="71" t="s">
        <v>175</v>
      </c>
      <c r="E60" s="71" t="s">
        <v>175</v>
      </c>
      <c r="F60" s="71" t="s">
        <v>175</v>
      </c>
      <c r="G60" s="77">
        <v>-101.578</v>
      </c>
      <c r="H60" s="68" t="s">
        <v>175</v>
      </c>
      <c r="I60" s="68" t="s">
        <v>175</v>
      </c>
      <c r="J60" s="68" t="s">
        <v>175</v>
      </c>
      <c r="K60" s="68" t="s">
        <v>175</v>
      </c>
      <c r="L60" s="68" t="s">
        <v>175</v>
      </c>
      <c r="M60" s="68" t="s">
        <v>175</v>
      </c>
      <c r="N60" s="68" t="s">
        <v>175</v>
      </c>
      <c r="O60" s="71" t="s">
        <v>175</v>
      </c>
      <c r="P60" s="71" t="s">
        <v>175</v>
      </c>
      <c r="Q60" s="71" t="s">
        <v>175</v>
      </c>
      <c r="R60" s="71" t="s">
        <v>175</v>
      </c>
      <c r="S60" s="71" t="s">
        <v>175</v>
      </c>
      <c r="T60" s="71" t="s">
        <v>175</v>
      </c>
      <c r="U60" s="71" t="s">
        <v>175</v>
      </c>
    </row>
    <row r="61" spans="1:21" ht="12.75" customHeight="1" x14ac:dyDescent="0.25">
      <c r="A61" s="62"/>
      <c r="B61" s="72" t="s">
        <v>108</v>
      </c>
      <c r="C61" s="71" t="s">
        <v>175</v>
      </c>
      <c r="D61" s="71" t="s">
        <v>175</v>
      </c>
      <c r="E61" s="71" t="s">
        <v>175</v>
      </c>
      <c r="F61" s="77">
        <v>-38.177014999999997</v>
      </c>
      <c r="G61" s="71" t="s">
        <v>175</v>
      </c>
      <c r="H61" s="71" t="s">
        <v>175</v>
      </c>
      <c r="I61" s="71" t="s">
        <v>175</v>
      </c>
      <c r="J61" s="71" t="s">
        <v>175</v>
      </c>
      <c r="K61" s="71" t="s">
        <v>175</v>
      </c>
      <c r="L61" s="71" t="s">
        <v>175</v>
      </c>
      <c r="M61" s="71" t="s">
        <v>175</v>
      </c>
      <c r="N61" s="71" t="s">
        <v>175</v>
      </c>
      <c r="O61" s="71" t="s">
        <v>175</v>
      </c>
      <c r="P61" s="71" t="s">
        <v>175</v>
      </c>
      <c r="Q61" s="71" t="s">
        <v>175</v>
      </c>
      <c r="R61" s="71" t="s">
        <v>175</v>
      </c>
      <c r="S61" s="71" t="s">
        <v>175</v>
      </c>
      <c r="T61" s="71" t="s">
        <v>175</v>
      </c>
      <c r="U61" s="71" t="s">
        <v>175</v>
      </c>
    </row>
    <row r="62" spans="1:21" ht="12.75" customHeight="1" x14ac:dyDescent="0.25">
      <c r="A62" s="62"/>
      <c r="B62" s="72" t="s">
        <v>51</v>
      </c>
      <c r="C62" s="71" t="s">
        <v>175</v>
      </c>
      <c r="D62" s="71" t="s">
        <v>175</v>
      </c>
      <c r="E62" s="71" t="s">
        <v>175</v>
      </c>
      <c r="F62" s="68">
        <v>33.181460000000001</v>
      </c>
      <c r="G62" s="71">
        <v>45.691560000000003</v>
      </c>
      <c r="H62" s="71" t="s">
        <v>175</v>
      </c>
      <c r="I62" s="68" t="s">
        <v>175</v>
      </c>
      <c r="J62" s="71" t="s">
        <v>175</v>
      </c>
      <c r="K62" s="71" t="s">
        <v>175</v>
      </c>
      <c r="L62" s="71" t="s">
        <v>175</v>
      </c>
      <c r="M62" s="71" t="s">
        <v>175</v>
      </c>
      <c r="N62" s="71" t="s">
        <v>175</v>
      </c>
      <c r="O62" s="71" t="s">
        <v>175</v>
      </c>
      <c r="P62" s="71" t="s">
        <v>175</v>
      </c>
      <c r="Q62" s="71" t="s">
        <v>175</v>
      </c>
      <c r="R62" s="71" t="s">
        <v>175</v>
      </c>
      <c r="S62" s="68" t="s">
        <v>175</v>
      </c>
      <c r="T62" s="71" t="s">
        <v>175</v>
      </c>
      <c r="U62" s="71" t="s">
        <v>175</v>
      </c>
    </row>
    <row r="63" spans="1:21" ht="12.75" customHeight="1" x14ac:dyDescent="0.25">
      <c r="A63" s="62"/>
      <c r="B63" s="73" t="s">
        <v>150</v>
      </c>
      <c r="C63" s="69" t="s">
        <v>175</v>
      </c>
      <c r="D63" s="69" t="s">
        <v>175</v>
      </c>
      <c r="E63" s="69" t="s">
        <v>175</v>
      </c>
      <c r="F63" s="69" t="s">
        <v>175</v>
      </c>
      <c r="G63" s="69">
        <v>3650.1379999999999</v>
      </c>
      <c r="H63" s="69" t="s">
        <v>175</v>
      </c>
      <c r="I63" s="69" t="s">
        <v>175</v>
      </c>
      <c r="J63" s="69" t="s">
        <v>175</v>
      </c>
      <c r="K63" s="69" t="s">
        <v>175</v>
      </c>
      <c r="L63" s="69" t="s">
        <v>175</v>
      </c>
      <c r="M63" s="69" t="s">
        <v>175</v>
      </c>
      <c r="N63" s="69" t="s">
        <v>175</v>
      </c>
      <c r="O63" s="69" t="s">
        <v>175</v>
      </c>
      <c r="P63" s="69" t="s">
        <v>175</v>
      </c>
      <c r="Q63" s="69" t="s">
        <v>175</v>
      </c>
      <c r="R63" s="69" t="s">
        <v>175</v>
      </c>
      <c r="S63" s="69" t="s">
        <v>175</v>
      </c>
      <c r="T63" s="69" t="s">
        <v>175</v>
      </c>
      <c r="U63" s="69" t="s">
        <v>175</v>
      </c>
    </row>
    <row r="64" spans="1:21" ht="12.75" customHeight="1" x14ac:dyDescent="0.25">
      <c r="A64" s="62"/>
      <c r="B64" s="73" t="s">
        <v>4</v>
      </c>
      <c r="C64" s="69">
        <v>122.83962021000001</v>
      </c>
      <c r="D64" s="69" t="s">
        <v>175</v>
      </c>
      <c r="E64" s="69" t="s">
        <v>175</v>
      </c>
      <c r="F64" s="69" t="s">
        <v>175</v>
      </c>
      <c r="G64" s="69">
        <v>152.07848042000001</v>
      </c>
      <c r="H64" s="69" t="s">
        <v>175</v>
      </c>
      <c r="I64" s="69" t="s">
        <v>175</v>
      </c>
      <c r="J64" s="69" t="s">
        <v>175</v>
      </c>
      <c r="K64" s="69" t="s">
        <v>175</v>
      </c>
      <c r="L64" s="69" t="s">
        <v>175</v>
      </c>
      <c r="M64" s="69" t="s">
        <v>175</v>
      </c>
      <c r="N64" s="69" t="s">
        <v>175</v>
      </c>
      <c r="O64" s="69" t="s">
        <v>175</v>
      </c>
      <c r="P64" s="69" t="s">
        <v>175</v>
      </c>
      <c r="Q64" s="69" t="s">
        <v>175</v>
      </c>
      <c r="R64" s="69" t="s">
        <v>175</v>
      </c>
      <c r="S64" s="69" t="s">
        <v>175</v>
      </c>
      <c r="T64" s="69" t="s">
        <v>175</v>
      </c>
      <c r="U64" s="69" t="s">
        <v>175</v>
      </c>
    </row>
    <row r="65" spans="1:21" ht="12.75" customHeight="1" x14ac:dyDescent="0.25">
      <c r="A65" s="62"/>
      <c r="B65" s="73" t="s">
        <v>109</v>
      </c>
      <c r="C65" s="70" t="s">
        <v>175</v>
      </c>
      <c r="D65" s="70" t="s">
        <v>175</v>
      </c>
      <c r="E65" s="70" t="s">
        <v>175</v>
      </c>
      <c r="F65" s="70" t="s">
        <v>175</v>
      </c>
      <c r="G65" s="78">
        <v>-0.3829824</v>
      </c>
      <c r="H65" s="70" t="s">
        <v>175</v>
      </c>
      <c r="I65" s="70" t="s">
        <v>175</v>
      </c>
      <c r="J65" s="70" t="s">
        <v>175</v>
      </c>
      <c r="K65" s="70" t="s">
        <v>175</v>
      </c>
      <c r="L65" s="70" t="s">
        <v>175</v>
      </c>
      <c r="M65" s="70" t="s">
        <v>175</v>
      </c>
      <c r="N65" s="70" t="s">
        <v>175</v>
      </c>
      <c r="O65" s="70" t="s">
        <v>175</v>
      </c>
      <c r="P65" s="70" t="s">
        <v>175</v>
      </c>
      <c r="Q65" s="70" t="s">
        <v>175</v>
      </c>
      <c r="R65" s="70" t="s">
        <v>175</v>
      </c>
      <c r="S65" s="70" t="s">
        <v>175</v>
      </c>
      <c r="T65" s="70" t="s">
        <v>175</v>
      </c>
      <c r="U65" s="70" t="s">
        <v>175</v>
      </c>
    </row>
    <row r="66" spans="1:21" ht="12.75" customHeight="1" x14ac:dyDescent="0.25">
      <c r="A66" s="62"/>
      <c r="B66" s="73" t="s">
        <v>110</v>
      </c>
      <c r="C66" s="69" t="s">
        <v>175</v>
      </c>
      <c r="D66" s="69" t="s">
        <v>175</v>
      </c>
      <c r="E66" s="69" t="s">
        <v>175</v>
      </c>
      <c r="F66" s="69" t="s">
        <v>175</v>
      </c>
      <c r="G66" s="79">
        <v>-68.485989000000004</v>
      </c>
      <c r="H66" s="69" t="s">
        <v>175</v>
      </c>
      <c r="I66" s="69" t="s">
        <v>175</v>
      </c>
      <c r="J66" s="69" t="s">
        <v>175</v>
      </c>
      <c r="K66" s="69" t="s">
        <v>175</v>
      </c>
      <c r="L66" s="69" t="s">
        <v>175</v>
      </c>
      <c r="M66" s="79">
        <v>-80.001418000000001</v>
      </c>
      <c r="N66" s="69" t="s">
        <v>175</v>
      </c>
      <c r="O66" s="69" t="s">
        <v>175</v>
      </c>
      <c r="P66" s="69" t="s">
        <v>175</v>
      </c>
      <c r="Q66" s="69" t="s">
        <v>175</v>
      </c>
      <c r="R66" s="69" t="s">
        <v>175</v>
      </c>
      <c r="S66" s="67" t="s">
        <v>175</v>
      </c>
      <c r="T66" s="69" t="s">
        <v>175</v>
      </c>
      <c r="U66" s="69" t="s">
        <v>175</v>
      </c>
    </row>
    <row r="67" spans="1:21" ht="12.75" customHeight="1" x14ac:dyDescent="0.25">
      <c r="A67" s="62"/>
      <c r="B67" s="73" t="s">
        <v>151</v>
      </c>
      <c r="C67" s="69" t="s">
        <v>175</v>
      </c>
      <c r="D67" s="69" t="s">
        <v>175</v>
      </c>
      <c r="E67" s="69" t="s">
        <v>175</v>
      </c>
      <c r="F67" s="69" t="s">
        <v>175</v>
      </c>
      <c r="G67" s="79">
        <v>-7.4137735999999996E-2</v>
      </c>
      <c r="H67" s="69" t="s">
        <v>175</v>
      </c>
      <c r="I67" s="69" t="s">
        <v>175</v>
      </c>
      <c r="J67" s="69" t="s">
        <v>175</v>
      </c>
      <c r="K67" s="69" t="s">
        <v>175</v>
      </c>
      <c r="L67" s="69" t="s">
        <v>175</v>
      </c>
      <c r="M67" s="69" t="s">
        <v>175</v>
      </c>
      <c r="N67" s="69" t="s">
        <v>175</v>
      </c>
      <c r="O67" s="69" t="s">
        <v>175</v>
      </c>
      <c r="P67" s="69" t="s">
        <v>175</v>
      </c>
      <c r="Q67" s="69" t="s">
        <v>175</v>
      </c>
      <c r="R67" s="69" t="s">
        <v>175</v>
      </c>
      <c r="S67" s="67" t="s">
        <v>175</v>
      </c>
      <c r="T67" s="69" t="s">
        <v>175</v>
      </c>
      <c r="U67" s="69" t="s">
        <v>175</v>
      </c>
    </row>
    <row r="68" spans="1:21" ht="12.75" customHeight="1" x14ac:dyDescent="0.25">
      <c r="A68" s="62"/>
      <c r="B68" s="72" t="s">
        <v>52</v>
      </c>
      <c r="C68" s="68">
        <v>8.5294615999999994</v>
      </c>
      <c r="D68" s="68" t="s">
        <v>175</v>
      </c>
      <c r="E68" s="68" t="s">
        <v>175</v>
      </c>
      <c r="F68" s="68" t="s">
        <v>175</v>
      </c>
      <c r="G68" s="68" t="s">
        <v>175</v>
      </c>
      <c r="H68" s="68" t="s">
        <v>175</v>
      </c>
      <c r="I68" s="68">
        <v>10.06983</v>
      </c>
      <c r="J68" s="68" t="s">
        <v>175</v>
      </c>
      <c r="K68" s="68" t="s">
        <v>175</v>
      </c>
      <c r="L68" s="68" t="s">
        <v>175</v>
      </c>
      <c r="M68" s="68">
        <v>7.8728069999999999</v>
      </c>
      <c r="N68" s="68" t="s">
        <v>175</v>
      </c>
      <c r="O68" s="68" t="s">
        <v>175</v>
      </c>
      <c r="P68" s="68" t="s">
        <v>175</v>
      </c>
      <c r="Q68" s="68" t="s">
        <v>175</v>
      </c>
      <c r="R68" s="68">
        <v>8.6067269999999994</v>
      </c>
      <c r="S68" s="68" t="s">
        <v>175</v>
      </c>
      <c r="T68" s="68" t="s">
        <v>175</v>
      </c>
      <c r="U68" s="68" t="s">
        <v>175</v>
      </c>
    </row>
    <row r="69" spans="1:21" ht="12.75" customHeight="1" x14ac:dyDescent="0.25">
      <c r="A69" s="62"/>
      <c r="B69" s="72" t="s">
        <v>111</v>
      </c>
      <c r="C69" s="68" t="s">
        <v>175</v>
      </c>
      <c r="D69" s="68" t="s">
        <v>175</v>
      </c>
      <c r="E69" s="68" t="s">
        <v>175</v>
      </c>
      <c r="F69" s="68" t="s">
        <v>175</v>
      </c>
      <c r="G69" s="68">
        <v>4.8791348000000001</v>
      </c>
      <c r="H69" s="68" t="s">
        <v>175</v>
      </c>
      <c r="I69" s="68" t="s">
        <v>175</v>
      </c>
      <c r="J69" s="68" t="s">
        <v>175</v>
      </c>
      <c r="K69" s="68" t="s">
        <v>175</v>
      </c>
      <c r="L69" s="68" t="s">
        <v>175</v>
      </c>
      <c r="M69" s="68">
        <v>252.82074879999999</v>
      </c>
      <c r="N69" s="68" t="s">
        <v>175</v>
      </c>
      <c r="O69" s="68" t="s">
        <v>175</v>
      </c>
      <c r="P69" s="68" t="s">
        <v>175</v>
      </c>
      <c r="Q69" s="68" t="s">
        <v>175</v>
      </c>
      <c r="R69" s="68" t="s">
        <v>175</v>
      </c>
      <c r="S69" s="68" t="s">
        <v>175</v>
      </c>
      <c r="T69" s="68" t="s">
        <v>175</v>
      </c>
      <c r="U69" s="68" t="s">
        <v>175</v>
      </c>
    </row>
    <row r="70" spans="1:21" ht="12.75" customHeight="1" x14ac:dyDescent="0.25">
      <c r="A70" s="62"/>
      <c r="B70" s="72" t="s">
        <v>5</v>
      </c>
      <c r="C70" s="71">
        <v>27.231003591069701</v>
      </c>
      <c r="D70" s="71">
        <v>16.154369959297401</v>
      </c>
      <c r="E70" s="71">
        <v>13.8035458391787</v>
      </c>
      <c r="F70" s="71">
        <v>15.052060954089001</v>
      </c>
      <c r="G70" s="68">
        <v>13.4943570495195</v>
      </c>
      <c r="H70" s="68">
        <v>13.779686100034001</v>
      </c>
      <c r="I70" s="68">
        <v>13.9726147047376</v>
      </c>
      <c r="J70" s="68">
        <v>16.644051059950801</v>
      </c>
      <c r="K70" s="68">
        <v>18.116971699724601</v>
      </c>
      <c r="L70" s="68">
        <v>17.950379259617801</v>
      </c>
      <c r="M70" s="68">
        <v>20.5921761355869</v>
      </c>
      <c r="N70" s="68">
        <v>18.920308328055999</v>
      </c>
      <c r="O70" s="71">
        <v>19.887301105349898</v>
      </c>
      <c r="P70" s="71">
        <v>22.860682523747499</v>
      </c>
      <c r="Q70" s="71">
        <v>21.316667417473202</v>
      </c>
      <c r="R70" s="71">
        <v>22.160702949269201</v>
      </c>
      <c r="S70" s="71">
        <v>21.803890332808901</v>
      </c>
      <c r="T70" s="71">
        <v>24.291670028436499</v>
      </c>
      <c r="U70" s="71">
        <v>24.6529472433831</v>
      </c>
    </row>
    <row r="71" spans="1:21" ht="12.75" customHeight="1" x14ac:dyDescent="0.25">
      <c r="A71" s="62"/>
      <c r="B71" s="72" t="s">
        <v>6</v>
      </c>
      <c r="C71" s="71">
        <v>39.592500000000001</v>
      </c>
      <c r="D71" s="71" t="s">
        <v>175</v>
      </c>
      <c r="E71" s="71" t="s">
        <v>175</v>
      </c>
      <c r="F71" s="68" t="s">
        <v>175</v>
      </c>
      <c r="G71" s="71">
        <v>11.64969</v>
      </c>
      <c r="H71" s="71" t="s">
        <v>175</v>
      </c>
      <c r="I71" s="71">
        <v>18.540590000000002</v>
      </c>
      <c r="J71" s="71" t="s">
        <v>175</v>
      </c>
      <c r="K71" s="71" t="s">
        <v>175</v>
      </c>
      <c r="L71" s="71" t="s">
        <v>175</v>
      </c>
      <c r="M71" s="71" t="s">
        <v>175</v>
      </c>
      <c r="N71" s="71" t="s">
        <v>175</v>
      </c>
      <c r="O71" s="71" t="s">
        <v>175</v>
      </c>
      <c r="P71" s="71" t="s">
        <v>175</v>
      </c>
      <c r="Q71" s="71" t="s">
        <v>175</v>
      </c>
      <c r="R71" s="71" t="s">
        <v>175</v>
      </c>
      <c r="S71" s="71" t="s">
        <v>175</v>
      </c>
      <c r="T71" s="71" t="s">
        <v>175</v>
      </c>
      <c r="U71" s="71" t="s">
        <v>175</v>
      </c>
    </row>
    <row r="72" spans="1:21" ht="12.75" customHeight="1" x14ac:dyDescent="0.25">
      <c r="A72" s="62"/>
      <c r="B72" s="72" t="s">
        <v>53</v>
      </c>
      <c r="C72" s="16">
        <v>191.55446953323801</v>
      </c>
      <c r="D72" s="16">
        <v>172.68091884866999</v>
      </c>
      <c r="E72" s="16">
        <v>154.34050913455499</v>
      </c>
      <c r="F72" s="16">
        <v>149.53999912475101</v>
      </c>
      <c r="G72" s="16">
        <v>141.71928406958401</v>
      </c>
      <c r="H72" s="16">
        <v>146.30796665230301</v>
      </c>
      <c r="I72" s="16">
        <v>152.62989794906801</v>
      </c>
      <c r="J72" s="16">
        <v>146.64298333829299</v>
      </c>
      <c r="K72" s="16">
        <v>138.26648583027</v>
      </c>
      <c r="L72" s="16">
        <v>133.85031443451601</v>
      </c>
      <c r="M72" s="16">
        <v>139.962308479233</v>
      </c>
      <c r="N72" s="16">
        <v>141.75664190804801</v>
      </c>
      <c r="O72" s="16">
        <v>137.703166987663</v>
      </c>
      <c r="P72" s="16">
        <v>138.77055813638799</v>
      </c>
      <c r="Q72" s="16">
        <v>139.79912230678099</v>
      </c>
      <c r="R72" s="16">
        <v>138.67062278627901</v>
      </c>
      <c r="S72" s="16">
        <v>143.465352623413</v>
      </c>
      <c r="T72" s="16">
        <v>146.73268248037201</v>
      </c>
      <c r="U72" s="16">
        <v>136.633608646722</v>
      </c>
    </row>
    <row r="73" spans="1:21" ht="12.75" customHeight="1" x14ac:dyDescent="0.25">
      <c r="A73" s="62"/>
      <c r="B73" s="73" t="s">
        <v>54</v>
      </c>
      <c r="C73" s="69" t="s">
        <v>175</v>
      </c>
      <c r="D73" s="69" t="s">
        <v>175</v>
      </c>
      <c r="E73" s="69" t="s">
        <v>175</v>
      </c>
      <c r="F73" s="67" t="s">
        <v>175</v>
      </c>
      <c r="G73" s="79">
        <v>-132.1986316</v>
      </c>
      <c r="H73" s="79" t="s">
        <v>175</v>
      </c>
      <c r="I73" s="79" t="s">
        <v>175</v>
      </c>
      <c r="J73" s="79" t="s">
        <v>175</v>
      </c>
      <c r="K73" s="79" t="s">
        <v>175</v>
      </c>
      <c r="L73" s="79">
        <v>-55.863999999999997</v>
      </c>
      <c r="M73" s="79">
        <v>-295.46314000000001</v>
      </c>
      <c r="N73" s="79">
        <v>-307.19871000000001</v>
      </c>
      <c r="O73" s="79">
        <v>-129.56503000000001</v>
      </c>
      <c r="P73" s="79">
        <v>-132.78039999999999</v>
      </c>
      <c r="Q73" s="69" t="s">
        <v>175</v>
      </c>
      <c r="R73" s="69" t="s">
        <v>175</v>
      </c>
      <c r="S73" s="69" t="s">
        <v>175</v>
      </c>
      <c r="T73" s="69" t="s">
        <v>175</v>
      </c>
      <c r="U73" s="69" t="s">
        <v>175</v>
      </c>
    </row>
    <row r="74" spans="1:21" ht="12.75" customHeight="1" x14ac:dyDescent="0.25">
      <c r="A74" s="62"/>
      <c r="B74" s="73" t="s">
        <v>7</v>
      </c>
      <c r="C74" s="69">
        <v>69.402008204182195</v>
      </c>
      <c r="D74" s="69">
        <v>81.402317968330195</v>
      </c>
      <c r="E74" s="69">
        <v>79.577761852447495</v>
      </c>
      <c r="F74" s="67">
        <v>71.385571456796498</v>
      </c>
      <c r="G74" s="79">
        <v>85.132572815968302</v>
      </c>
      <c r="H74" s="79">
        <v>78.969745306859707</v>
      </c>
      <c r="I74" s="79">
        <v>88.971754091233507</v>
      </c>
      <c r="J74" s="79">
        <v>84.318026078998898</v>
      </c>
      <c r="K74" s="79">
        <v>74.332670650968893</v>
      </c>
      <c r="L74" s="79">
        <v>79.152100869279906</v>
      </c>
      <c r="M74" s="79">
        <v>69.389526838575804</v>
      </c>
      <c r="N74" s="79">
        <v>72.271751925525095</v>
      </c>
      <c r="O74" s="79">
        <v>74.312943614483601</v>
      </c>
      <c r="P74" s="79">
        <v>75.463118206161099</v>
      </c>
      <c r="Q74" s="69">
        <v>69.239962477360507</v>
      </c>
      <c r="R74" s="69">
        <v>63.080721820706799</v>
      </c>
      <c r="S74" s="69">
        <v>80.297578305211204</v>
      </c>
      <c r="T74" s="69">
        <v>69.032063159501405</v>
      </c>
      <c r="U74" s="69">
        <v>66.595777151032806</v>
      </c>
    </row>
    <row r="75" spans="1:21" ht="12.75" customHeight="1" x14ac:dyDescent="0.25">
      <c r="A75" s="62"/>
      <c r="B75" s="73" t="s">
        <v>112</v>
      </c>
      <c r="C75" s="70" t="s">
        <v>175</v>
      </c>
      <c r="D75" s="70" t="s">
        <v>175</v>
      </c>
      <c r="E75" s="70" t="s">
        <v>175</v>
      </c>
      <c r="F75" s="70" t="s">
        <v>175</v>
      </c>
      <c r="G75" s="78">
        <v>-9.3166500000000096E-2</v>
      </c>
      <c r="H75" s="78" t="s">
        <v>175</v>
      </c>
      <c r="I75" s="78" t="s">
        <v>175</v>
      </c>
      <c r="J75" s="78" t="s">
        <v>175</v>
      </c>
      <c r="K75" s="78" t="s">
        <v>175</v>
      </c>
      <c r="L75" s="78" t="s">
        <v>175</v>
      </c>
      <c r="M75" s="78" t="s">
        <v>175</v>
      </c>
      <c r="N75" s="78" t="s">
        <v>175</v>
      </c>
      <c r="O75" s="78" t="s">
        <v>175</v>
      </c>
      <c r="P75" s="78" t="s">
        <v>175</v>
      </c>
      <c r="Q75" s="70" t="s">
        <v>175</v>
      </c>
      <c r="R75" s="70" t="s">
        <v>175</v>
      </c>
      <c r="S75" s="70" t="s">
        <v>175</v>
      </c>
      <c r="T75" s="70" t="s">
        <v>175</v>
      </c>
      <c r="U75" s="70" t="s">
        <v>175</v>
      </c>
    </row>
    <row r="76" spans="1:21" ht="12.75" customHeight="1" x14ac:dyDescent="0.25">
      <c r="A76" s="62"/>
      <c r="B76" s="73" t="s">
        <v>55</v>
      </c>
      <c r="C76" s="69" t="s">
        <v>175</v>
      </c>
      <c r="D76" s="69" t="s">
        <v>175</v>
      </c>
      <c r="E76" s="69" t="s">
        <v>175</v>
      </c>
      <c r="F76" s="67" t="s">
        <v>175</v>
      </c>
      <c r="G76" s="79">
        <v>-0.21966428891000001</v>
      </c>
      <c r="H76" s="79" t="s">
        <v>175</v>
      </c>
      <c r="I76" s="80" t="s">
        <v>175</v>
      </c>
      <c r="J76" s="79" t="s">
        <v>175</v>
      </c>
      <c r="K76" s="79" t="s">
        <v>175</v>
      </c>
      <c r="L76" s="80" t="s">
        <v>175</v>
      </c>
      <c r="M76" s="79" t="s">
        <v>175</v>
      </c>
      <c r="N76" s="79" t="s">
        <v>175</v>
      </c>
      <c r="O76" s="79" t="s">
        <v>175</v>
      </c>
      <c r="P76" s="79" t="s">
        <v>175</v>
      </c>
      <c r="Q76" s="69" t="s">
        <v>175</v>
      </c>
      <c r="R76" s="69" t="s">
        <v>175</v>
      </c>
      <c r="S76" s="67" t="s">
        <v>175</v>
      </c>
      <c r="T76" s="69" t="s">
        <v>175</v>
      </c>
      <c r="U76" s="69" t="s">
        <v>175</v>
      </c>
    </row>
    <row r="77" spans="1:21" ht="12.75" customHeight="1" x14ac:dyDescent="0.25">
      <c r="A77" s="62"/>
      <c r="B77" s="73" t="s">
        <v>8</v>
      </c>
      <c r="C77" s="69">
        <v>7.0849299999999999</v>
      </c>
      <c r="D77" s="69" t="s">
        <v>175</v>
      </c>
      <c r="E77" s="69" t="s">
        <v>175</v>
      </c>
      <c r="F77" s="69" t="s">
        <v>175</v>
      </c>
      <c r="G77" s="69">
        <v>13.937575000000001</v>
      </c>
      <c r="H77" s="69" t="s">
        <v>175</v>
      </c>
      <c r="I77" s="69" t="s">
        <v>175</v>
      </c>
      <c r="J77" s="69" t="s">
        <v>175</v>
      </c>
      <c r="K77" s="69">
        <v>17.881959999999999</v>
      </c>
      <c r="L77" s="69" t="s">
        <v>175</v>
      </c>
      <c r="M77" s="69">
        <v>7.6391400000000003</v>
      </c>
      <c r="N77" s="69" t="s">
        <v>175</v>
      </c>
      <c r="O77" s="69" t="s">
        <v>175</v>
      </c>
      <c r="P77" s="69" t="s">
        <v>175</v>
      </c>
      <c r="Q77" s="69" t="s">
        <v>175</v>
      </c>
      <c r="R77" s="69" t="s">
        <v>175</v>
      </c>
      <c r="S77" s="67" t="s">
        <v>175</v>
      </c>
      <c r="T77" s="69" t="s">
        <v>175</v>
      </c>
      <c r="U77" s="69" t="s">
        <v>175</v>
      </c>
    </row>
    <row r="78" spans="1:21" ht="12.75" customHeight="1" x14ac:dyDescent="0.25">
      <c r="A78" s="62"/>
      <c r="B78" s="72" t="s">
        <v>113</v>
      </c>
      <c r="C78" s="68">
        <v>77.721890000000002</v>
      </c>
      <c r="D78" s="68" t="s">
        <v>175</v>
      </c>
      <c r="E78" s="68" t="s">
        <v>175</v>
      </c>
      <c r="F78" s="68" t="s">
        <v>175</v>
      </c>
      <c r="G78" s="68" t="s">
        <v>175</v>
      </c>
      <c r="H78" s="68" t="s">
        <v>175</v>
      </c>
      <c r="I78" s="68" t="s">
        <v>175</v>
      </c>
      <c r="J78" s="68" t="s">
        <v>175</v>
      </c>
      <c r="K78" s="68" t="s">
        <v>175</v>
      </c>
      <c r="L78" s="68" t="s">
        <v>175</v>
      </c>
      <c r="M78" s="68" t="s">
        <v>175</v>
      </c>
      <c r="N78" s="68" t="s">
        <v>175</v>
      </c>
      <c r="O78" s="68" t="s">
        <v>175</v>
      </c>
      <c r="P78" s="68" t="s">
        <v>175</v>
      </c>
      <c r="Q78" s="68" t="s">
        <v>175</v>
      </c>
      <c r="R78" s="68" t="s">
        <v>175</v>
      </c>
      <c r="S78" s="68" t="s">
        <v>175</v>
      </c>
      <c r="T78" s="68" t="s">
        <v>175</v>
      </c>
      <c r="U78" s="68" t="s">
        <v>175</v>
      </c>
    </row>
    <row r="79" spans="1:21" ht="12.75" customHeight="1" x14ac:dyDescent="0.25">
      <c r="A79" s="62"/>
      <c r="B79" s="72" t="s">
        <v>152</v>
      </c>
      <c r="C79" s="68">
        <v>106.83956000000001</v>
      </c>
      <c r="D79" s="68" t="s">
        <v>175</v>
      </c>
      <c r="E79" s="68" t="s">
        <v>175</v>
      </c>
      <c r="F79" s="68" t="s">
        <v>175</v>
      </c>
      <c r="G79" s="68" t="s">
        <v>175</v>
      </c>
      <c r="H79" s="68" t="s">
        <v>175</v>
      </c>
      <c r="I79" s="68" t="s">
        <v>175</v>
      </c>
      <c r="J79" s="68" t="s">
        <v>175</v>
      </c>
      <c r="K79" s="68" t="s">
        <v>175</v>
      </c>
      <c r="L79" s="68" t="s">
        <v>175</v>
      </c>
      <c r="M79" s="68" t="s">
        <v>175</v>
      </c>
      <c r="N79" s="68" t="s">
        <v>175</v>
      </c>
      <c r="O79" s="68" t="s">
        <v>175</v>
      </c>
      <c r="P79" s="68" t="s">
        <v>175</v>
      </c>
      <c r="Q79" s="68" t="s">
        <v>175</v>
      </c>
      <c r="R79" s="68" t="s">
        <v>175</v>
      </c>
      <c r="S79" s="68" t="s">
        <v>175</v>
      </c>
      <c r="T79" s="68" t="s">
        <v>175</v>
      </c>
      <c r="U79" s="68" t="s">
        <v>175</v>
      </c>
    </row>
    <row r="80" spans="1:21" ht="12.75" customHeight="1" x14ac:dyDescent="0.25">
      <c r="A80" s="62"/>
      <c r="B80" s="72" t="s">
        <v>114</v>
      </c>
      <c r="C80" s="71" t="s">
        <v>175</v>
      </c>
      <c r="D80" s="71" t="s">
        <v>175</v>
      </c>
      <c r="E80" s="71" t="s">
        <v>175</v>
      </c>
      <c r="F80" s="71" t="s">
        <v>175</v>
      </c>
      <c r="G80" s="68">
        <v>15.659509999999999</v>
      </c>
      <c r="H80" s="68" t="s">
        <v>175</v>
      </c>
      <c r="I80" s="68" t="s">
        <v>175</v>
      </c>
      <c r="J80" s="68" t="s">
        <v>175</v>
      </c>
      <c r="K80" s="68" t="s">
        <v>175</v>
      </c>
      <c r="L80" s="68" t="s">
        <v>175</v>
      </c>
      <c r="M80" s="68" t="s">
        <v>175</v>
      </c>
      <c r="N80" s="68" t="s">
        <v>175</v>
      </c>
      <c r="O80" s="71" t="s">
        <v>175</v>
      </c>
      <c r="P80" s="71" t="s">
        <v>175</v>
      </c>
      <c r="Q80" s="71" t="s">
        <v>175</v>
      </c>
      <c r="R80" s="71" t="s">
        <v>175</v>
      </c>
      <c r="S80" s="71" t="s">
        <v>175</v>
      </c>
      <c r="T80" s="71" t="s">
        <v>175</v>
      </c>
      <c r="U80" s="71" t="s">
        <v>175</v>
      </c>
    </row>
    <row r="81" spans="1:21" ht="12.75" customHeight="1" x14ac:dyDescent="0.25">
      <c r="A81" s="62"/>
      <c r="B81" s="72" t="s">
        <v>115</v>
      </c>
      <c r="C81" s="71" t="s">
        <v>175</v>
      </c>
      <c r="D81" s="71" t="s">
        <v>175</v>
      </c>
      <c r="E81" s="71" t="s">
        <v>175</v>
      </c>
      <c r="F81" s="68" t="s">
        <v>175</v>
      </c>
      <c r="G81" s="71">
        <v>5.8440099999999999</v>
      </c>
      <c r="H81" s="71">
        <v>0.83328999999999998</v>
      </c>
      <c r="I81" s="71">
        <v>0.92801</v>
      </c>
      <c r="J81" s="71">
        <v>0.85509999999999997</v>
      </c>
      <c r="K81" s="71">
        <v>0.70882000000000001</v>
      </c>
      <c r="L81" s="71">
        <v>0.75846999999999998</v>
      </c>
      <c r="M81" s="71">
        <v>0.75524999999999998</v>
      </c>
      <c r="N81" s="71" t="s">
        <v>175</v>
      </c>
      <c r="O81" s="71" t="s">
        <v>175</v>
      </c>
      <c r="P81" s="71" t="s">
        <v>175</v>
      </c>
      <c r="Q81" s="71" t="s">
        <v>175</v>
      </c>
      <c r="R81" s="71" t="s">
        <v>175</v>
      </c>
      <c r="S81" s="71" t="s">
        <v>175</v>
      </c>
      <c r="T81" s="71" t="s">
        <v>175</v>
      </c>
      <c r="U81" s="71" t="s">
        <v>175</v>
      </c>
    </row>
    <row r="82" spans="1:21" ht="12.75" customHeight="1" x14ac:dyDescent="0.25">
      <c r="A82" s="62"/>
      <c r="B82" s="72" t="s">
        <v>56</v>
      </c>
      <c r="C82" s="71">
        <v>34.562133645947398</v>
      </c>
      <c r="D82" s="71">
        <v>31.5338477026528</v>
      </c>
      <c r="E82" s="71">
        <v>19.860092083914498</v>
      </c>
      <c r="F82" s="68">
        <v>13.3112504439768</v>
      </c>
      <c r="G82" s="71">
        <v>15.6676532958094</v>
      </c>
      <c r="H82" s="71">
        <v>13.756806295474901</v>
      </c>
      <c r="I82" s="68">
        <v>14.115151776385501</v>
      </c>
      <c r="J82" s="71">
        <v>15.576194917774099</v>
      </c>
      <c r="K82" s="71">
        <v>14.3978532496456</v>
      </c>
      <c r="L82" s="71">
        <v>16.6893110238133</v>
      </c>
      <c r="M82" s="71">
        <v>16.736747692130699</v>
      </c>
      <c r="N82" s="71">
        <v>14.320506381619399</v>
      </c>
      <c r="O82" s="71">
        <v>13.7981530752149</v>
      </c>
      <c r="P82" s="71">
        <v>13.7856053608814</v>
      </c>
      <c r="Q82" s="71">
        <v>11.348107302347801</v>
      </c>
      <c r="R82" s="71">
        <v>10.9384469407076</v>
      </c>
      <c r="S82" s="68">
        <v>9.9975816032327902</v>
      </c>
      <c r="T82" s="71">
        <v>12.583188836376999</v>
      </c>
      <c r="U82" s="71">
        <v>10.5237589588082</v>
      </c>
    </row>
    <row r="83" spans="1:21" ht="12.75" customHeight="1" x14ac:dyDescent="0.25">
      <c r="A83" s="62"/>
      <c r="B83" s="73" t="s">
        <v>9</v>
      </c>
      <c r="C83" s="69">
        <v>11.728</v>
      </c>
      <c r="D83" s="69">
        <v>19.376000000000001</v>
      </c>
      <c r="E83" s="69">
        <v>23.292999999999999</v>
      </c>
      <c r="F83" s="67">
        <v>25.164999999999999</v>
      </c>
      <c r="G83" s="69">
        <v>32.994799999999998</v>
      </c>
      <c r="H83" s="69">
        <v>37.869</v>
      </c>
      <c r="I83" s="69" t="s">
        <v>175</v>
      </c>
      <c r="J83" s="69" t="s">
        <v>175</v>
      </c>
      <c r="K83" s="69" t="s">
        <v>175</v>
      </c>
      <c r="L83" s="69" t="s">
        <v>175</v>
      </c>
      <c r="M83" s="69" t="s">
        <v>175</v>
      </c>
      <c r="N83" s="69" t="s">
        <v>175</v>
      </c>
      <c r="O83" s="69" t="s">
        <v>175</v>
      </c>
      <c r="P83" s="69" t="s">
        <v>175</v>
      </c>
      <c r="Q83" s="69" t="s">
        <v>175</v>
      </c>
      <c r="R83" s="69" t="s">
        <v>175</v>
      </c>
      <c r="S83" s="69" t="s">
        <v>175</v>
      </c>
      <c r="T83" s="69" t="s">
        <v>175</v>
      </c>
      <c r="U83" s="69" t="s">
        <v>175</v>
      </c>
    </row>
    <row r="84" spans="1:21" ht="12.75" customHeight="1" x14ac:dyDescent="0.25">
      <c r="A84" s="62"/>
      <c r="B84" s="73" t="s">
        <v>116</v>
      </c>
      <c r="C84" s="69" t="s">
        <v>175</v>
      </c>
      <c r="D84" s="69" t="s">
        <v>175</v>
      </c>
      <c r="E84" s="69" t="s">
        <v>175</v>
      </c>
      <c r="F84" s="67" t="s">
        <v>175</v>
      </c>
      <c r="G84" s="79">
        <v>-6.31027</v>
      </c>
      <c r="H84" s="69" t="s">
        <v>175</v>
      </c>
      <c r="I84" s="69" t="s">
        <v>175</v>
      </c>
      <c r="J84" s="69" t="s">
        <v>175</v>
      </c>
      <c r="K84" s="69" t="s">
        <v>175</v>
      </c>
      <c r="L84" s="69" t="s">
        <v>175</v>
      </c>
      <c r="M84" s="69" t="s">
        <v>175</v>
      </c>
      <c r="N84" s="69" t="s">
        <v>175</v>
      </c>
      <c r="O84" s="69" t="s">
        <v>175</v>
      </c>
      <c r="P84" s="69" t="s">
        <v>175</v>
      </c>
      <c r="Q84" s="69" t="s">
        <v>175</v>
      </c>
      <c r="R84" s="69" t="s">
        <v>175</v>
      </c>
      <c r="S84" s="69" t="s">
        <v>175</v>
      </c>
      <c r="T84" s="69" t="s">
        <v>175</v>
      </c>
      <c r="U84" s="69" t="s">
        <v>175</v>
      </c>
    </row>
    <row r="85" spans="1:21" ht="12.75" customHeight="1" x14ac:dyDescent="0.25">
      <c r="A85" s="62"/>
      <c r="B85" s="73" t="s">
        <v>10</v>
      </c>
      <c r="C85" s="70">
        <v>54.3713060778895</v>
      </c>
      <c r="D85" s="70">
        <v>38.630788640674801</v>
      </c>
      <c r="E85" s="70">
        <v>44.073123489238398</v>
      </c>
      <c r="F85" s="70">
        <v>48.643159959236499</v>
      </c>
      <c r="G85" s="78">
        <v>61.4906926432256</v>
      </c>
      <c r="H85" s="70">
        <v>56.718131315354803</v>
      </c>
      <c r="I85" s="70">
        <v>52.595419445849998</v>
      </c>
      <c r="J85" s="70">
        <v>54.905328007251804</v>
      </c>
      <c r="K85" s="70">
        <v>53.239236322689599</v>
      </c>
      <c r="L85" s="70">
        <v>49.690867302005302</v>
      </c>
      <c r="M85" s="70">
        <v>46.509702130535103</v>
      </c>
      <c r="N85" s="70">
        <v>48.0858148430776</v>
      </c>
      <c r="O85" s="70">
        <v>49.606969972788498</v>
      </c>
      <c r="P85" s="70">
        <v>56.797208665110297</v>
      </c>
      <c r="Q85" s="70">
        <v>51.292097314566902</v>
      </c>
      <c r="R85" s="70">
        <v>35.593396132265397</v>
      </c>
      <c r="S85" s="70">
        <v>41.787591743518</v>
      </c>
      <c r="T85" s="70">
        <v>47.4053465992315</v>
      </c>
      <c r="U85" s="70">
        <v>34.731707313300099</v>
      </c>
    </row>
    <row r="86" spans="1:21" ht="12.75" customHeight="1" x14ac:dyDescent="0.25">
      <c r="A86" s="62"/>
      <c r="B86" s="73" t="s">
        <v>11</v>
      </c>
      <c r="C86" s="69">
        <v>531.40095751068702</v>
      </c>
      <c r="D86" s="69">
        <v>559.456241364839</v>
      </c>
      <c r="E86" s="69">
        <v>545.55821748534402</v>
      </c>
      <c r="F86" s="67">
        <v>510.943413940639</v>
      </c>
      <c r="G86" s="79">
        <v>504.03612532967099</v>
      </c>
      <c r="H86" s="69">
        <v>512.93531345441102</v>
      </c>
      <c r="I86" s="67">
        <v>525.69358077548395</v>
      </c>
      <c r="J86" s="69">
        <v>513.62619525206003</v>
      </c>
      <c r="K86" s="69">
        <v>525.68394462439699</v>
      </c>
      <c r="L86" s="67">
        <v>505.42284199076801</v>
      </c>
      <c r="M86" s="69">
        <v>514.92583838191604</v>
      </c>
      <c r="N86" s="69">
        <v>509.99464317449701</v>
      </c>
      <c r="O86" s="69">
        <v>492.89917737586802</v>
      </c>
      <c r="P86" s="69">
        <v>493.904175653442</v>
      </c>
      <c r="Q86" s="69">
        <v>490.30235142227701</v>
      </c>
      <c r="R86" s="69">
        <v>491.32796650494703</v>
      </c>
      <c r="S86" s="67">
        <v>475.55712495848502</v>
      </c>
      <c r="T86" s="69">
        <v>465.54967572644398</v>
      </c>
      <c r="U86" s="69">
        <v>464.44152009430002</v>
      </c>
    </row>
    <row r="87" spans="1:21" ht="12.75" customHeight="1" x14ac:dyDescent="0.25">
      <c r="A87" s="62"/>
      <c r="B87" s="73" t="s">
        <v>57</v>
      </c>
      <c r="C87" s="69" t="s">
        <v>175</v>
      </c>
      <c r="D87" s="69" t="s">
        <v>175</v>
      </c>
      <c r="E87" s="69" t="s">
        <v>175</v>
      </c>
      <c r="F87" s="69" t="s">
        <v>175</v>
      </c>
      <c r="G87" s="79">
        <v>-494.351361</v>
      </c>
      <c r="H87" s="69" t="s">
        <v>175</v>
      </c>
      <c r="I87" s="69" t="s">
        <v>175</v>
      </c>
      <c r="J87" s="69" t="s">
        <v>175</v>
      </c>
      <c r="K87" s="69" t="s">
        <v>175</v>
      </c>
      <c r="L87" s="69" t="s">
        <v>175</v>
      </c>
      <c r="M87" s="69" t="s">
        <v>175</v>
      </c>
      <c r="N87" s="69" t="s">
        <v>175</v>
      </c>
      <c r="O87" s="69" t="s">
        <v>175</v>
      </c>
      <c r="P87" s="69" t="s">
        <v>175</v>
      </c>
      <c r="Q87" s="69" t="s">
        <v>175</v>
      </c>
      <c r="R87" s="69" t="s">
        <v>175</v>
      </c>
      <c r="S87" s="67" t="s">
        <v>175</v>
      </c>
      <c r="T87" s="69" t="s">
        <v>175</v>
      </c>
      <c r="U87" s="69" t="s">
        <v>175</v>
      </c>
    </row>
    <row r="88" spans="1:21" ht="12.75" customHeight="1" x14ac:dyDescent="0.25">
      <c r="A88" s="62"/>
      <c r="B88" s="72" t="s">
        <v>117</v>
      </c>
      <c r="C88" s="68" t="s">
        <v>175</v>
      </c>
      <c r="D88" s="68" t="s">
        <v>175</v>
      </c>
      <c r="E88" s="68" t="s">
        <v>175</v>
      </c>
      <c r="F88" s="77">
        <v>-45.725269599999898</v>
      </c>
      <c r="G88" s="68" t="s">
        <v>175</v>
      </c>
      <c r="H88" s="68" t="s">
        <v>175</v>
      </c>
      <c r="I88" s="68" t="s">
        <v>175</v>
      </c>
      <c r="J88" s="68" t="s">
        <v>175</v>
      </c>
      <c r="K88" s="68" t="s">
        <v>175</v>
      </c>
      <c r="L88" s="68" t="s">
        <v>175</v>
      </c>
      <c r="M88" s="68" t="s">
        <v>175</v>
      </c>
      <c r="N88" s="68" t="s">
        <v>175</v>
      </c>
      <c r="O88" s="68" t="s">
        <v>175</v>
      </c>
      <c r="P88" s="68" t="s">
        <v>175</v>
      </c>
      <c r="Q88" s="68" t="s">
        <v>175</v>
      </c>
      <c r="R88" s="68" t="s">
        <v>175</v>
      </c>
      <c r="S88" s="68" t="s">
        <v>175</v>
      </c>
      <c r="T88" s="68" t="s">
        <v>175</v>
      </c>
      <c r="U88" s="68" t="s">
        <v>175</v>
      </c>
    </row>
    <row r="89" spans="1:21" ht="12.75" customHeight="1" x14ac:dyDescent="0.25">
      <c r="A89" s="62"/>
      <c r="B89" s="72" t="s">
        <v>12</v>
      </c>
      <c r="C89" s="68">
        <v>46.353411999999999</v>
      </c>
      <c r="D89" s="68">
        <v>37.133580000000002</v>
      </c>
      <c r="E89" s="68">
        <v>24.460984</v>
      </c>
      <c r="F89" s="68">
        <v>15.543825999999999</v>
      </c>
      <c r="G89" s="68">
        <v>11.7281</v>
      </c>
      <c r="H89" s="68">
        <v>9.5028349999999993</v>
      </c>
      <c r="I89" s="68">
        <v>12.79575</v>
      </c>
      <c r="J89" s="68">
        <v>14.04486</v>
      </c>
      <c r="K89" s="68" t="s">
        <v>175</v>
      </c>
      <c r="L89" s="68" t="s">
        <v>175</v>
      </c>
      <c r="M89" s="68">
        <v>4.6057319997999997</v>
      </c>
      <c r="N89" s="68">
        <v>10.018089</v>
      </c>
      <c r="O89" s="68">
        <v>9.8444230000000008</v>
      </c>
      <c r="P89" s="68">
        <v>10.428843000000001</v>
      </c>
      <c r="Q89" s="68">
        <v>11.139529</v>
      </c>
      <c r="R89" s="68">
        <v>11.408125999999999</v>
      </c>
      <c r="S89" s="68">
        <v>12.218693997999999</v>
      </c>
      <c r="T89" s="68" t="s">
        <v>175</v>
      </c>
      <c r="U89" s="68" t="s">
        <v>175</v>
      </c>
    </row>
    <row r="90" spans="1:21" ht="12.75" customHeight="1" x14ac:dyDescent="0.25">
      <c r="A90" s="62"/>
      <c r="B90" s="72" t="s">
        <v>13</v>
      </c>
      <c r="C90" s="71">
        <v>1211.5881773014</v>
      </c>
      <c r="D90" s="71">
        <v>1165.10116847574</v>
      </c>
      <c r="E90" s="71">
        <v>1112.7548930452101</v>
      </c>
      <c r="F90" s="71">
        <v>1102.1487202994799</v>
      </c>
      <c r="G90" s="68">
        <v>1083.0665887918999</v>
      </c>
      <c r="H90" s="68">
        <v>1079.43358159272</v>
      </c>
      <c r="I90" s="68">
        <v>1100.26592876214</v>
      </c>
      <c r="J90" s="68">
        <v>1062.0306102975201</v>
      </c>
      <c r="K90" s="68">
        <v>1037.91881799519</v>
      </c>
      <c r="L90" s="68">
        <v>1005.03185036752</v>
      </c>
      <c r="M90" s="68">
        <v>1002.61117657529</v>
      </c>
      <c r="N90" s="68">
        <v>1030.96590483921</v>
      </c>
      <c r="O90" s="71">
        <v>1055.0619767752601</v>
      </c>
      <c r="P90" s="71">
        <v>1051.1857105295301</v>
      </c>
      <c r="Q90" s="71">
        <v>1033.3099719373799</v>
      </c>
      <c r="R90" s="71">
        <v>1012.5435215019</v>
      </c>
      <c r="S90" s="71">
        <v>1019.8866930740199</v>
      </c>
      <c r="T90" s="71">
        <v>996.29596557316597</v>
      </c>
      <c r="U90" s="71">
        <v>988.24592376303701</v>
      </c>
    </row>
    <row r="91" spans="1:21" ht="12.75" customHeight="1" x14ac:dyDescent="0.25">
      <c r="A91" s="62"/>
      <c r="B91" s="72" t="s">
        <v>153</v>
      </c>
      <c r="C91" s="76">
        <v>-21.709741999999999</v>
      </c>
      <c r="D91" s="76">
        <v>-22.536518000000001</v>
      </c>
      <c r="E91" s="76">
        <v>-16.973441000000001</v>
      </c>
      <c r="F91" s="77">
        <v>-10.297646</v>
      </c>
      <c r="G91" s="76">
        <v>-6.8940599999999996</v>
      </c>
      <c r="H91" s="76">
        <v>-7.4628399999999999</v>
      </c>
      <c r="I91" s="76">
        <v>-5.8830400000000003</v>
      </c>
      <c r="J91" s="76" t="s">
        <v>175</v>
      </c>
      <c r="K91" s="71" t="s">
        <v>175</v>
      </c>
      <c r="L91" s="71" t="s">
        <v>175</v>
      </c>
      <c r="M91" s="71" t="s">
        <v>175</v>
      </c>
      <c r="N91" s="71" t="s">
        <v>175</v>
      </c>
      <c r="O91" s="71" t="s">
        <v>175</v>
      </c>
      <c r="P91" s="71" t="s">
        <v>175</v>
      </c>
      <c r="Q91" s="71" t="s">
        <v>175</v>
      </c>
      <c r="R91" s="71" t="s">
        <v>175</v>
      </c>
      <c r="S91" s="71" t="s">
        <v>175</v>
      </c>
      <c r="T91" s="71" t="s">
        <v>175</v>
      </c>
      <c r="U91" s="71" t="s">
        <v>175</v>
      </c>
    </row>
    <row r="92" spans="1:21" ht="12.75" customHeight="1" x14ac:dyDescent="0.25">
      <c r="A92" s="62"/>
      <c r="B92" s="72" t="s">
        <v>14</v>
      </c>
      <c r="C92" s="71">
        <v>100.81007281856</v>
      </c>
      <c r="D92" s="71">
        <v>100.33374121813</v>
      </c>
      <c r="E92" s="71">
        <v>101.380474253077</v>
      </c>
      <c r="F92" s="68">
        <v>100.118490834843</v>
      </c>
      <c r="G92" s="71">
        <v>103.210127255717</v>
      </c>
      <c r="H92" s="71">
        <v>104.686950949981</v>
      </c>
      <c r="I92" s="68">
        <v>108.004959922316</v>
      </c>
      <c r="J92" s="71">
        <v>112.870650563109</v>
      </c>
      <c r="K92" s="71">
        <v>117.928710159151</v>
      </c>
      <c r="L92" s="71">
        <v>117.46364467612401</v>
      </c>
      <c r="M92" s="71">
        <v>121.819242606537</v>
      </c>
      <c r="N92" s="71">
        <v>122.97808117296999</v>
      </c>
      <c r="O92" s="71">
        <v>122.543269131616</v>
      </c>
      <c r="P92" s="71">
        <v>126.560558256343</v>
      </c>
      <c r="Q92" s="71">
        <v>126.67981969926601</v>
      </c>
      <c r="R92" s="71">
        <v>129.67879051189101</v>
      </c>
      <c r="S92" s="68">
        <v>125.460284314417</v>
      </c>
      <c r="T92" s="71">
        <v>128.849127782024</v>
      </c>
      <c r="U92" s="71">
        <v>123.71132336893599</v>
      </c>
    </row>
    <row r="93" spans="1:21" ht="12.75" customHeight="1" x14ac:dyDescent="0.25">
      <c r="A93" s="62"/>
      <c r="B93" s="73" t="s">
        <v>154</v>
      </c>
      <c r="C93" s="69" t="s">
        <v>175</v>
      </c>
      <c r="D93" s="69" t="s">
        <v>175</v>
      </c>
      <c r="E93" s="69" t="s">
        <v>175</v>
      </c>
      <c r="F93" s="67" t="s">
        <v>175</v>
      </c>
      <c r="G93" s="69">
        <v>1.5144651</v>
      </c>
      <c r="H93" s="69" t="s">
        <v>175</v>
      </c>
      <c r="I93" s="69" t="s">
        <v>175</v>
      </c>
      <c r="J93" s="69" t="s">
        <v>175</v>
      </c>
      <c r="K93" s="69" t="s">
        <v>175</v>
      </c>
      <c r="L93" s="69" t="s">
        <v>175</v>
      </c>
      <c r="M93" s="69" t="s">
        <v>175</v>
      </c>
      <c r="N93" s="69" t="s">
        <v>175</v>
      </c>
      <c r="O93" s="69" t="s">
        <v>175</v>
      </c>
      <c r="P93" s="69" t="s">
        <v>175</v>
      </c>
      <c r="Q93" s="69" t="s">
        <v>175</v>
      </c>
      <c r="R93" s="69" t="s">
        <v>175</v>
      </c>
      <c r="S93" s="69" t="s">
        <v>175</v>
      </c>
      <c r="T93" s="69" t="s">
        <v>175</v>
      </c>
      <c r="U93" s="69" t="s">
        <v>175</v>
      </c>
    </row>
    <row r="94" spans="1:21" ht="12.75" customHeight="1" x14ac:dyDescent="0.25">
      <c r="A94" s="62"/>
      <c r="B94" s="73" t="s">
        <v>15</v>
      </c>
      <c r="C94" s="79">
        <v>-24.803643000000001</v>
      </c>
      <c r="D94" s="69" t="s">
        <v>175</v>
      </c>
      <c r="E94" s="69" t="s">
        <v>175</v>
      </c>
      <c r="F94" s="67" t="s">
        <v>175</v>
      </c>
      <c r="G94" s="69" t="s">
        <v>175</v>
      </c>
      <c r="H94" s="69" t="s">
        <v>175</v>
      </c>
      <c r="I94" s="69" t="s">
        <v>175</v>
      </c>
      <c r="J94" s="69" t="s">
        <v>175</v>
      </c>
      <c r="K94" s="69" t="s">
        <v>175</v>
      </c>
      <c r="L94" s="69" t="s">
        <v>175</v>
      </c>
      <c r="M94" s="69" t="s">
        <v>175</v>
      </c>
      <c r="N94" s="69" t="s">
        <v>175</v>
      </c>
      <c r="O94" s="69" t="s">
        <v>175</v>
      </c>
      <c r="P94" s="69" t="s">
        <v>175</v>
      </c>
      <c r="Q94" s="69" t="s">
        <v>175</v>
      </c>
      <c r="R94" s="69" t="s">
        <v>175</v>
      </c>
      <c r="S94" s="69" t="s">
        <v>175</v>
      </c>
      <c r="T94" s="69" t="s">
        <v>175</v>
      </c>
      <c r="U94" s="69" t="s">
        <v>175</v>
      </c>
    </row>
    <row r="95" spans="1:21" ht="12.75" customHeight="1" x14ac:dyDescent="0.25">
      <c r="A95" s="62"/>
      <c r="B95" s="73" t="s">
        <v>58</v>
      </c>
      <c r="C95" s="70" t="s">
        <v>175</v>
      </c>
      <c r="D95" s="70" t="s">
        <v>175</v>
      </c>
      <c r="E95" s="70" t="s">
        <v>175</v>
      </c>
      <c r="F95" s="70" t="s">
        <v>175</v>
      </c>
      <c r="G95" s="78">
        <v>-12.539008000000001</v>
      </c>
      <c r="H95" s="70" t="s">
        <v>175</v>
      </c>
      <c r="I95" s="70" t="s">
        <v>175</v>
      </c>
      <c r="J95" s="70" t="s">
        <v>175</v>
      </c>
      <c r="K95" s="70" t="s">
        <v>175</v>
      </c>
      <c r="L95" s="70" t="s">
        <v>175</v>
      </c>
      <c r="M95" s="70" t="s">
        <v>175</v>
      </c>
      <c r="N95" s="70" t="s">
        <v>175</v>
      </c>
      <c r="O95" s="70" t="s">
        <v>175</v>
      </c>
      <c r="P95" s="70" t="s">
        <v>175</v>
      </c>
      <c r="Q95" s="70" t="s">
        <v>175</v>
      </c>
      <c r="R95" s="70" t="s">
        <v>175</v>
      </c>
      <c r="S95" s="70" t="s">
        <v>175</v>
      </c>
      <c r="T95" s="70" t="s">
        <v>175</v>
      </c>
      <c r="U95" s="70" t="s">
        <v>175</v>
      </c>
    </row>
    <row r="96" spans="1:21" ht="12.75" customHeight="1" x14ac:dyDescent="0.25">
      <c r="A96" s="62"/>
      <c r="B96" s="73" t="s">
        <v>118</v>
      </c>
      <c r="C96" s="69" t="s">
        <v>175</v>
      </c>
      <c r="D96" s="69" t="s">
        <v>175</v>
      </c>
      <c r="E96" s="69" t="s">
        <v>175</v>
      </c>
      <c r="F96" s="67" t="s">
        <v>175</v>
      </c>
      <c r="G96" s="81">
        <v>-11286.707038</v>
      </c>
      <c r="H96" s="69" t="s">
        <v>175</v>
      </c>
      <c r="I96" s="67" t="s">
        <v>175</v>
      </c>
      <c r="J96" s="69" t="s">
        <v>175</v>
      </c>
      <c r="K96" s="69" t="s">
        <v>175</v>
      </c>
      <c r="L96" s="67" t="s">
        <v>175</v>
      </c>
      <c r="M96" s="69" t="s">
        <v>175</v>
      </c>
      <c r="N96" s="69" t="s">
        <v>175</v>
      </c>
      <c r="O96" s="69" t="s">
        <v>175</v>
      </c>
      <c r="P96" s="69" t="s">
        <v>175</v>
      </c>
      <c r="Q96" s="69" t="s">
        <v>175</v>
      </c>
      <c r="R96" s="69" t="s">
        <v>175</v>
      </c>
      <c r="S96" s="67" t="s">
        <v>175</v>
      </c>
      <c r="T96" s="69" t="s">
        <v>175</v>
      </c>
      <c r="U96" s="69" t="s">
        <v>175</v>
      </c>
    </row>
    <row r="97" spans="1:21" ht="12.75" customHeight="1" x14ac:dyDescent="0.25">
      <c r="A97" s="62"/>
      <c r="B97" s="73" t="s">
        <v>119</v>
      </c>
      <c r="C97" s="79">
        <v>-21.428999999999998</v>
      </c>
      <c r="D97" s="79">
        <v>-22.207999999999998</v>
      </c>
      <c r="E97" s="79">
        <v>-22.844999999999999</v>
      </c>
      <c r="F97" s="79">
        <v>-23.428000000000001</v>
      </c>
      <c r="G97" s="79">
        <v>-23.758749999999999</v>
      </c>
      <c r="H97" s="79">
        <v>-24.5458</v>
      </c>
      <c r="I97" s="79">
        <v>-25.314499999999999</v>
      </c>
      <c r="J97" s="79">
        <v>-26.087</v>
      </c>
      <c r="K97" s="79">
        <v>-27.799700000000001</v>
      </c>
      <c r="L97" s="69" t="s">
        <v>175</v>
      </c>
      <c r="M97" s="69" t="s">
        <v>175</v>
      </c>
      <c r="N97" s="69" t="s">
        <v>175</v>
      </c>
      <c r="O97" s="69" t="s">
        <v>175</v>
      </c>
      <c r="P97" s="69" t="s">
        <v>175</v>
      </c>
      <c r="Q97" s="69" t="s">
        <v>175</v>
      </c>
      <c r="R97" s="69" t="s">
        <v>175</v>
      </c>
      <c r="S97" s="67" t="s">
        <v>175</v>
      </c>
      <c r="T97" s="69" t="s">
        <v>175</v>
      </c>
      <c r="U97" s="69" t="s">
        <v>175</v>
      </c>
    </row>
    <row r="98" spans="1:21" ht="12.75" customHeight="1" x14ac:dyDescent="0.25">
      <c r="A98" s="62"/>
      <c r="B98" s="72" t="s">
        <v>59</v>
      </c>
      <c r="C98" s="68" t="s">
        <v>175</v>
      </c>
      <c r="D98" s="68" t="s">
        <v>175</v>
      </c>
      <c r="E98" s="68" t="s">
        <v>175</v>
      </c>
      <c r="F98" s="68" t="s">
        <v>175</v>
      </c>
      <c r="G98" s="68">
        <v>6.0589300000000001</v>
      </c>
      <c r="H98" s="68" t="s">
        <v>175</v>
      </c>
      <c r="I98" s="68" t="s">
        <v>175</v>
      </c>
      <c r="J98" s="68" t="s">
        <v>175</v>
      </c>
      <c r="K98" s="68" t="s">
        <v>175</v>
      </c>
      <c r="L98" s="68" t="s">
        <v>175</v>
      </c>
      <c r="M98" s="68" t="s">
        <v>175</v>
      </c>
      <c r="N98" s="68" t="s">
        <v>175</v>
      </c>
      <c r="O98" s="68" t="s">
        <v>175</v>
      </c>
      <c r="P98" s="68" t="s">
        <v>175</v>
      </c>
      <c r="Q98" s="68" t="s">
        <v>175</v>
      </c>
      <c r="R98" s="68" t="s">
        <v>175</v>
      </c>
      <c r="S98" s="68" t="s">
        <v>175</v>
      </c>
      <c r="T98" s="68" t="s">
        <v>175</v>
      </c>
      <c r="U98" s="68" t="s">
        <v>175</v>
      </c>
    </row>
    <row r="99" spans="1:21" ht="12.75" customHeight="1" x14ac:dyDescent="0.25">
      <c r="A99" s="62"/>
      <c r="B99" s="72" t="s">
        <v>60</v>
      </c>
      <c r="C99" s="68" t="s">
        <v>175</v>
      </c>
      <c r="D99" s="68" t="s">
        <v>175</v>
      </c>
      <c r="E99" s="68" t="s">
        <v>175</v>
      </c>
      <c r="F99" s="68" t="s">
        <v>175</v>
      </c>
      <c r="G99" s="68" t="s">
        <v>175</v>
      </c>
      <c r="H99" s="68">
        <v>15.455173496600001</v>
      </c>
      <c r="I99" s="68" t="s">
        <v>175</v>
      </c>
      <c r="J99" s="68" t="s">
        <v>175</v>
      </c>
      <c r="K99" s="68" t="s">
        <v>175</v>
      </c>
      <c r="L99" s="68" t="s">
        <v>175</v>
      </c>
      <c r="M99" s="68" t="s">
        <v>175</v>
      </c>
      <c r="N99" s="68" t="s">
        <v>175</v>
      </c>
      <c r="O99" s="68" t="s">
        <v>175</v>
      </c>
      <c r="P99" s="68" t="s">
        <v>175</v>
      </c>
      <c r="Q99" s="68" t="s">
        <v>175</v>
      </c>
      <c r="R99" s="68" t="s">
        <v>175</v>
      </c>
      <c r="S99" s="68" t="s">
        <v>175</v>
      </c>
      <c r="T99" s="68" t="s">
        <v>175</v>
      </c>
      <c r="U99" s="68" t="s">
        <v>175</v>
      </c>
    </row>
    <row r="100" spans="1:21" ht="12.75" customHeight="1" x14ac:dyDescent="0.25">
      <c r="A100" s="62"/>
      <c r="B100" s="72" t="s">
        <v>61</v>
      </c>
      <c r="C100" s="71">
        <v>94.4415800115422</v>
      </c>
      <c r="D100" s="71">
        <v>86.208986641092906</v>
      </c>
      <c r="E100" s="71">
        <v>76.118616566155097</v>
      </c>
      <c r="F100" s="71">
        <v>74.432035888635994</v>
      </c>
      <c r="G100" s="68">
        <v>73.567208692410205</v>
      </c>
      <c r="H100" s="68">
        <v>71.890518726682302</v>
      </c>
      <c r="I100" s="68">
        <v>77.907798768038603</v>
      </c>
      <c r="J100" s="68">
        <v>75.909809860597207</v>
      </c>
      <c r="K100" s="68">
        <v>74.584316581712898</v>
      </c>
      <c r="L100" s="68">
        <v>76.557132792621402</v>
      </c>
      <c r="M100" s="68">
        <v>75.853332156671598</v>
      </c>
      <c r="N100" s="68">
        <v>76.536229747676799</v>
      </c>
      <c r="O100" s="71">
        <v>75.255494746621594</v>
      </c>
      <c r="P100" s="71">
        <v>76.522042522121097</v>
      </c>
      <c r="Q100" s="71">
        <v>76.5236366223658</v>
      </c>
      <c r="R100" s="71">
        <v>75.276266347845905</v>
      </c>
      <c r="S100" s="71">
        <v>75.551821024173407</v>
      </c>
      <c r="T100" s="71">
        <v>72.837782530360101</v>
      </c>
      <c r="U100" s="71">
        <v>68.623470765563695</v>
      </c>
    </row>
    <row r="101" spans="1:21" ht="12.75" customHeight="1" x14ac:dyDescent="0.25">
      <c r="A101" s="62"/>
      <c r="B101" s="72" t="s">
        <v>16</v>
      </c>
      <c r="C101" s="71">
        <v>5.7710945836107497</v>
      </c>
      <c r="D101" s="71">
        <v>5.6125733780654397</v>
      </c>
      <c r="E101" s="71">
        <v>5.5096947265157903</v>
      </c>
      <c r="F101" s="68">
        <v>5.5389365866108804</v>
      </c>
      <c r="G101" s="71">
        <v>5.4705856832549102</v>
      </c>
      <c r="H101" s="71">
        <v>5.4960853666635598</v>
      </c>
      <c r="I101" s="71">
        <v>5.5701597865950898</v>
      </c>
      <c r="J101" s="71">
        <v>5.6975351487287904</v>
      </c>
      <c r="K101" s="71">
        <v>5.7918690453491797</v>
      </c>
      <c r="L101" s="71">
        <v>6.00551648978026</v>
      </c>
      <c r="M101" s="71">
        <v>5.95108539007534</v>
      </c>
      <c r="N101" s="71">
        <v>5.9067913940269303</v>
      </c>
      <c r="O101" s="71">
        <v>5.9123237341063799</v>
      </c>
      <c r="P101" s="71">
        <v>5.8573819372708904</v>
      </c>
      <c r="Q101" s="71">
        <v>5.8743139225587697</v>
      </c>
      <c r="R101" s="71">
        <v>5.7929542927489601</v>
      </c>
      <c r="S101" s="71">
        <v>6.3009462771248801</v>
      </c>
      <c r="T101" s="71">
        <v>6.5292182801071004</v>
      </c>
      <c r="U101" s="71">
        <v>6.8766001323030697</v>
      </c>
    </row>
    <row r="102" spans="1:21" ht="12.75" customHeight="1" x14ac:dyDescent="0.25">
      <c r="A102" s="62"/>
      <c r="B102" s="72" t="s">
        <v>155</v>
      </c>
      <c r="C102" s="71" t="s">
        <v>175</v>
      </c>
      <c r="D102" s="71" t="s">
        <v>175</v>
      </c>
      <c r="E102" s="71" t="s">
        <v>175</v>
      </c>
      <c r="F102" s="68" t="s">
        <v>175</v>
      </c>
      <c r="G102" s="71">
        <v>1228.5401400000001</v>
      </c>
      <c r="H102" s="71" t="s">
        <v>175</v>
      </c>
      <c r="I102" s="68" t="s">
        <v>175</v>
      </c>
      <c r="J102" s="71" t="s">
        <v>175</v>
      </c>
      <c r="K102" s="71" t="s">
        <v>175</v>
      </c>
      <c r="L102" s="71" t="s">
        <v>175</v>
      </c>
      <c r="M102" s="71" t="s">
        <v>175</v>
      </c>
      <c r="N102" s="71" t="s">
        <v>175</v>
      </c>
      <c r="O102" s="71" t="s">
        <v>175</v>
      </c>
      <c r="P102" s="71" t="s">
        <v>175</v>
      </c>
      <c r="Q102" s="71" t="s">
        <v>175</v>
      </c>
      <c r="R102" s="71" t="s">
        <v>175</v>
      </c>
      <c r="S102" s="68" t="s">
        <v>175</v>
      </c>
      <c r="T102" s="71" t="s">
        <v>175</v>
      </c>
      <c r="U102" s="71" t="s">
        <v>175</v>
      </c>
    </row>
    <row r="103" spans="1:21" ht="12.75" customHeight="1" x14ac:dyDescent="0.25">
      <c r="A103" s="62"/>
      <c r="B103" s="73" t="s">
        <v>120</v>
      </c>
      <c r="C103" s="69">
        <v>464.55299000000002</v>
      </c>
      <c r="D103" s="69">
        <v>561.75246000000004</v>
      </c>
      <c r="E103" s="69">
        <v>513.84613000000002</v>
      </c>
      <c r="F103" s="67">
        <v>376.79212999999999</v>
      </c>
      <c r="G103" s="69">
        <v>498.30953</v>
      </c>
      <c r="H103" s="69" t="s">
        <v>175</v>
      </c>
      <c r="I103" s="69" t="s">
        <v>175</v>
      </c>
      <c r="J103" s="69" t="s">
        <v>175</v>
      </c>
      <c r="K103" s="69" t="s">
        <v>175</v>
      </c>
      <c r="L103" s="69" t="s">
        <v>175</v>
      </c>
      <c r="M103" s="69" t="s">
        <v>175</v>
      </c>
      <c r="N103" s="69" t="s">
        <v>175</v>
      </c>
      <c r="O103" s="69" t="s">
        <v>175</v>
      </c>
      <c r="P103" s="69" t="s">
        <v>175</v>
      </c>
      <c r="Q103" s="69" t="s">
        <v>175</v>
      </c>
      <c r="R103" s="69" t="s">
        <v>175</v>
      </c>
      <c r="S103" s="69" t="s">
        <v>175</v>
      </c>
      <c r="T103" s="69" t="s">
        <v>175</v>
      </c>
      <c r="U103" s="69" t="s">
        <v>175</v>
      </c>
    </row>
    <row r="104" spans="1:21" ht="15" customHeight="1" x14ac:dyDescent="0.25">
      <c r="A104" s="62"/>
      <c r="B104" s="73" t="s">
        <v>62</v>
      </c>
      <c r="C104" s="69" t="s">
        <v>175</v>
      </c>
      <c r="D104" s="69" t="s">
        <v>175</v>
      </c>
      <c r="E104" s="69" t="s">
        <v>175</v>
      </c>
      <c r="F104" s="67" t="s">
        <v>175</v>
      </c>
      <c r="G104" s="69">
        <v>417.01151499999997</v>
      </c>
      <c r="H104" s="69" t="s">
        <v>175</v>
      </c>
      <c r="I104" s="69" t="s">
        <v>175</v>
      </c>
      <c r="J104" s="69" t="s">
        <v>175</v>
      </c>
      <c r="K104" s="69" t="s">
        <v>175</v>
      </c>
      <c r="L104" s="69" t="s">
        <v>175</v>
      </c>
      <c r="M104" s="69" t="s">
        <v>175</v>
      </c>
      <c r="N104" s="69" t="s">
        <v>175</v>
      </c>
      <c r="O104" s="69" t="s">
        <v>175</v>
      </c>
      <c r="P104" s="69" t="s">
        <v>175</v>
      </c>
      <c r="Q104" s="69" t="s">
        <v>175</v>
      </c>
      <c r="R104" s="69" t="s">
        <v>175</v>
      </c>
      <c r="S104" s="69" t="s">
        <v>175</v>
      </c>
      <c r="T104" s="69" t="s">
        <v>175</v>
      </c>
      <c r="U104" s="69" t="s">
        <v>175</v>
      </c>
    </row>
    <row r="105" spans="1:21" ht="12.75" customHeight="1" x14ac:dyDescent="0.25">
      <c r="A105" s="62"/>
      <c r="B105" s="73" t="s">
        <v>17</v>
      </c>
      <c r="C105" s="70">
        <v>55.0587495485874</v>
      </c>
      <c r="D105" s="70">
        <v>55.951461553421602</v>
      </c>
      <c r="E105" s="70">
        <v>55.992791231201998</v>
      </c>
      <c r="F105" s="70">
        <v>56.186349464498299</v>
      </c>
      <c r="G105" s="70">
        <v>57.513354975098601</v>
      </c>
      <c r="H105" s="70">
        <v>58.766173820050803</v>
      </c>
      <c r="I105" s="70">
        <v>60.861484845474102</v>
      </c>
      <c r="J105" s="70">
        <v>62.239708945095401</v>
      </c>
      <c r="K105" s="70">
        <v>64.680921980802594</v>
      </c>
      <c r="L105" s="70">
        <v>66.058952812675301</v>
      </c>
      <c r="M105" s="70">
        <v>67.898979353607203</v>
      </c>
      <c r="N105" s="70">
        <v>69.665729327907698</v>
      </c>
      <c r="O105" s="70">
        <v>67.620182743598207</v>
      </c>
      <c r="P105" s="70">
        <v>67.2550566552421</v>
      </c>
      <c r="Q105" s="70">
        <v>67.140327726744999</v>
      </c>
      <c r="R105" s="70">
        <v>68.346045834024295</v>
      </c>
      <c r="S105" s="70">
        <v>67.807628120586799</v>
      </c>
      <c r="T105" s="70">
        <v>66.668125656358697</v>
      </c>
      <c r="U105" s="70">
        <v>65.969173801546106</v>
      </c>
    </row>
    <row r="106" spans="1:21" ht="12.75" customHeight="1" x14ac:dyDescent="0.25">
      <c r="A106" s="62"/>
      <c r="B106" s="73" t="s">
        <v>121</v>
      </c>
      <c r="C106" s="69" t="s">
        <v>175</v>
      </c>
      <c r="D106" s="69" t="s">
        <v>175</v>
      </c>
      <c r="E106" s="69" t="s">
        <v>175</v>
      </c>
      <c r="F106" s="67" t="s">
        <v>175</v>
      </c>
      <c r="G106" s="69" t="s">
        <v>175</v>
      </c>
      <c r="H106" s="69" t="s">
        <v>175</v>
      </c>
      <c r="I106" s="67">
        <v>62.702390000000001</v>
      </c>
      <c r="J106" s="69" t="s">
        <v>175</v>
      </c>
      <c r="K106" s="69" t="s">
        <v>175</v>
      </c>
      <c r="L106" s="67" t="s">
        <v>175</v>
      </c>
      <c r="M106" s="69">
        <v>72.438079740000006</v>
      </c>
      <c r="N106" s="69" t="s">
        <v>175</v>
      </c>
      <c r="O106" s="69" t="s">
        <v>175</v>
      </c>
      <c r="P106" s="69">
        <v>72.150591744270898</v>
      </c>
      <c r="Q106" s="69">
        <v>72.359434222185001</v>
      </c>
      <c r="R106" s="69">
        <v>73.018039329109996</v>
      </c>
      <c r="S106" s="67" t="s">
        <v>175</v>
      </c>
      <c r="T106" s="69" t="s">
        <v>175</v>
      </c>
      <c r="U106" s="69" t="s">
        <v>175</v>
      </c>
    </row>
    <row r="107" spans="1:21" ht="12.75" customHeight="1" x14ac:dyDescent="0.25">
      <c r="A107" s="62"/>
      <c r="B107" s="73" t="s">
        <v>18</v>
      </c>
      <c r="C107" s="69">
        <v>452.29205897119101</v>
      </c>
      <c r="D107" s="69">
        <v>439.436163962423</v>
      </c>
      <c r="E107" s="69">
        <v>439.00894034714003</v>
      </c>
      <c r="F107" s="69">
        <v>452.34759347891003</v>
      </c>
      <c r="G107" s="69">
        <v>425.33622780948502</v>
      </c>
      <c r="H107" s="69">
        <v>446.99640451109599</v>
      </c>
      <c r="I107" s="69">
        <v>435.19317304857998</v>
      </c>
      <c r="J107" s="69">
        <v>453.68485452243198</v>
      </c>
      <c r="K107" s="69">
        <v>466.49525489495801</v>
      </c>
      <c r="L107" s="69">
        <v>465.10728731223003</v>
      </c>
      <c r="M107" s="69">
        <v>473.868355689814</v>
      </c>
      <c r="N107" s="69">
        <v>469.800157325111</v>
      </c>
      <c r="O107" s="69">
        <v>462.51273138115999</v>
      </c>
      <c r="P107" s="69">
        <v>485.83580264928599</v>
      </c>
      <c r="Q107" s="69">
        <v>485.16815988995103</v>
      </c>
      <c r="R107" s="69">
        <v>480.67438056314103</v>
      </c>
      <c r="S107" s="67">
        <v>469.63659976538997</v>
      </c>
      <c r="T107" s="69">
        <v>500.36066725159702</v>
      </c>
      <c r="U107" s="69">
        <v>454.18685743674303</v>
      </c>
    </row>
    <row r="108" spans="1:21" ht="12.75" customHeight="1" x14ac:dyDescent="0.25">
      <c r="A108" s="62"/>
      <c r="B108" s="72" t="s">
        <v>63</v>
      </c>
      <c r="C108" s="68" t="s">
        <v>175</v>
      </c>
      <c r="D108" s="68" t="s">
        <v>175</v>
      </c>
      <c r="E108" s="68" t="s">
        <v>175</v>
      </c>
      <c r="F108" s="68" t="s">
        <v>175</v>
      </c>
      <c r="G108" s="68">
        <v>116.14720278999999</v>
      </c>
      <c r="H108" s="68" t="s">
        <v>175</v>
      </c>
      <c r="I108" s="68" t="s">
        <v>175</v>
      </c>
      <c r="J108" s="68" t="s">
        <v>175</v>
      </c>
      <c r="K108" s="68" t="s">
        <v>175</v>
      </c>
      <c r="L108" s="68" t="s">
        <v>175</v>
      </c>
      <c r="M108" s="68" t="s">
        <v>175</v>
      </c>
      <c r="N108" s="68" t="s">
        <v>175</v>
      </c>
      <c r="O108" s="68" t="s">
        <v>175</v>
      </c>
      <c r="P108" s="68" t="s">
        <v>175</v>
      </c>
      <c r="Q108" s="68" t="s">
        <v>175</v>
      </c>
      <c r="R108" s="68" t="s">
        <v>175</v>
      </c>
      <c r="S108" s="68" t="s">
        <v>175</v>
      </c>
      <c r="T108" s="68" t="s">
        <v>175</v>
      </c>
      <c r="U108" s="68" t="s">
        <v>175</v>
      </c>
    </row>
    <row r="109" spans="1:21" ht="12.75" customHeight="1" x14ac:dyDescent="0.25">
      <c r="A109" s="62"/>
      <c r="B109" s="72" t="s">
        <v>19</v>
      </c>
      <c r="C109" s="68">
        <v>1205.2979606402</v>
      </c>
      <c r="D109" s="68">
        <v>1212.74793072484</v>
      </c>
      <c r="E109" s="68">
        <v>1227.435752568</v>
      </c>
      <c r="F109" s="68">
        <v>1218.6107304931299</v>
      </c>
      <c r="G109" s="68">
        <v>1288.4824758654299</v>
      </c>
      <c r="H109" s="68">
        <v>1265.9147056995801</v>
      </c>
      <c r="I109" s="68">
        <v>1274.7686795096699</v>
      </c>
      <c r="J109" s="68">
        <v>1268.6465737891499</v>
      </c>
      <c r="K109" s="68">
        <v>1225.7235063048699</v>
      </c>
      <c r="L109" s="68">
        <v>1246.35594186699</v>
      </c>
      <c r="M109" s="68">
        <v>1264.01637876064</v>
      </c>
      <c r="N109" s="68">
        <v>1237.9851704191699</v>
      </c>
      <c r="O109" s="68">
        <v>1269.3423352689599</v>
      </c>
      <c r="P109" s="68">
        <v>1263.7256788202501</v>
      </c>
      <c r="Q109" s="68">
        <v>1260.0899256110399</v>
      </c>
      <c r="R109" s="68">
        <v>1268.3950201627199</v>
      </c>
      <c r="S109" s="68">
        <v>1254.90685824772</v>
      </c>
      <c r="T109" s="68">
        <v>1287.1834468341499</v>
      </c>
      <c r="U109" s="68">
        <v>1203.0148336868499</v>
      </c>
    </row>
    <row r="110" spans="1:21" ht="12.75" customHeight="1" x14ac:dyDescent="0.25">
      <c r="A110" s="62"/>
      <c r="B110" s="72" t="s">
        <v>122</v>
      </c>
      <c r="C110" s="71" t="s">
        <v>175</v>
      </c>
      <c r="D110" s="71" t="s">
        <v>175</v>
      </c>
      <c r="E110" s="71" t="s">
        <v>175</v>
      </c>
      <c r="F110" s="71" t="s">
        <v>175</v>
      </c>
      <c r="G110" s="68">
        <v>18.3695597195</v>
      </c>
      <c r="H110" s="68" t="s">
        <v>175</v>
      </c>
      <c r="I110" s="68" t="s">
        <v>175</v>
      </c>
      <c r="J110" s="68" t="s">
        <v>175</v>
      </c>
      <c r="K110" s="68" t="s">
        <v>175</v>
      </c>
      <c r="L110" s="68" t="s">
        <v>175</v>
      </c>
      <c r="M110" s="68">
        <v>20.140914760466899</v>
      </c>
      <c r="N110" s="68" t="s">
        <v>175</v>
      </c>
      <c r="O110" s="71" t="s">
        <v>175</v>
      </c>
      <c r="P110" s="71" t="s">
        <v>175</v>
      </c>
      <c r="Q110" s="71" t="s">
        <v>175</v>
      </c>
      <c r="R110" s="71" t="s">
        <v>175</v>
      </c>
      <c r="S110" s="71" t="s">
        <v>175</v>
      </c>
      <c r="T110" s="71" t="s">
        <v>175</v>
      </c>
      <c r="U110" s="71" t="s">
        <v>175</v>
      </c>
    </row>
    <row r="111" spans="1:21" ht="12.75" customHeight="1" x14ac:dyDescent="0.25">
      <c r="A111" s="62"/>
      <c r="B111" s="72" t="s">
        <v>156</v>
      </c>
      <c r="C111" s="71">
        <v>329.485780017151</v>
      </c>
      <c r="D111" s="71">
        <v>323.49087173847499</v>
      </c>
      <c r="E111" s="71">
        <v>315.99364434882102</v>
      </c>
      <c r="F111" s="68">
        <v>273.40843746314198</v>
      </c>
      <c r="G111" s="71">
        <v>238.531927023566</v>
      </c>
      <c r="H111" s="71">
        <v>213.428489041647</v>
      </c>
      <c r="I111" s="71">
        <v>182.098807833124</v>
      </c>
      <c r="J111" s="71">
        <v>163.00704470174199</v>
      </c>
      <c r="K111" s="71">
        <v>137.304084317979</v>
      </c>
      <c r="L111" s="71">
        <v>132.776727123825</v>
      </c>
      <c r="M111" s="71">
        <v>159.27731783685701</v>
      </c>
      <c r="N111" s="71">
        <v>161.973340809684</v>
      </c>
      <c r="O111" s="71">
        <v>177.52550237156001</v>
      </c>
      <c r="P111" s="71">
        <v>186.753097407403</v>
      </c>
      <c r="Q111" s="71">
        <v>201.974729089438</v>
      </c>
      <c r="R111" s="71">
        <v>212.73461684226601</v>
      </c>
      <c r="S111" s="71">
        <v>227.25262115390601</v>
      </c>
      <c r="T111" s="71">
        <v>237.41065061220701</v>
      </c>
      <c r="U111" s="71">
        <v>245.22133654791099</v>
      </c>
    </row>
    <row r="112" spans="1:21" ht="12.75" customHeight="1" x14ac:dyDescent="0.25">
      <c r="A112" s="62"/>
      <c r="B112" s="72" t="s">
        <v>123</v>
      </c>
      <c r="C112" s="71" t="s">
        <v>175</v>
      </c>
      <c r="D112" s="71" t="s">
        <v>175</v>
      </c>
      <c r="E112" s="71" t="s">
        <v>175</v>
      </c>
      <c r="F112" s="68" t="s">
        <v>175</v>
      </c>
      <c r="G112" s="76">
        <v>-6.5339940615999996</v>
      </c>
      <c r="H112" s="71" t="s">
        <v>175</v>
      </c>
      <c r="I112" s="68" t="s">
        <v>175</v>
      </c>
      <c r="J112" s="71" t="s">
        <v>175</v>
      </c>
      <c r="K112" s="71" t="s">
        <v>175</v>
      </c>
      <c r="L112" s="71" t="s">
        <v>175</v>
      </c>
      <c r="M112" s="71" t="s">
        <v>175</v>
      </c>
      <c r="N112" s="71" t="s">
        <v>175</v>
      </c>
      <c r="O112" s="71" t="s">
        <v>175</v>
      </c>
      <c r="P112" s="71" t="s">
        <v>175</v>
      </c>
      <c r="Q112" s="71" t="s">
        <v>175</v>
      </c>
      <c r="R112" s="71" t="s">
        <v>175</v>
      </c>
      <c r="S112" s="68" t="s">
        <v>175</v>
      </c>
      <c r="T112" s="71" t="s">
        <v>175</v>
      </c>
      <c r="U112" s="71" t="s">
        <v>175</v>
      </c>
    </row>
    <row r="113" spans="1:22" ht="12.75" customHeight="1" x14ac:dyDescent="0.25">
      <c r="A113" s="62"/>
      <c r="B113" s="73" t="s">
        <v>157</v>
      </c>
      <c r="C113" s="69" t="s">
        <v>175</v>
      </c>
      <c r="D113" s="69" t="s">
        <v>175</v>
      </c>
      <c r="E113" s="69" t="s">
        <v>175</v>
      </c>
      <c r="F113" s="67" t="s">
        <v>175</v>
      </c>
      <c r="G113" s="69">
        <v>2.7974865412700001E-2</v>
      </c>
      <c r="H113" s="69" t="s">
        <v>175</v>
      </c>
      <c r="I113" s="69" t="s">
        <v>175</v>
      </c>
      <c r="J113" s="69" t="s">
        <v>175</v>
      </c>
      <c r="K113" s="69" t="s">
        <v>175</v>
      </c>
      <c r="L113" s="69" t="s">
        <v>175</v>
      </c>
      <c r="M113" s="69" t="s">
        <v>175</v>
      </c>
      <c r="N113" s="69" t="s">
        <v>175</v>
      </c>
      <c r="O113" s="69" t="s">
        <v>175</v>
      </c>
      <c r="P113" s="69" t="s">
        <v>175</v>
      </c>
      <c r="Q113" s="69" t="s">
        <v>175</v>
      </c>
      <c r="R113" s="69" t="s">
        <v>175</v>
      </c>
      <c r="S113" s="69" t="s">
        <v>175</v>
      </c>
      <c r="T113" s="69" t="s">
        <v>175</v>
      </c>
      <c r="U113" s="69" t="s">
        <v>175</v>
      </c>
    </row>
    <row r="114" spans="1:22" ht="12.75" customHeight="1" x14ac:dyDescent="0.25">
      <c r="A114" s="62"/>
      <c r="B114" s="73" t="s">
        <v>64</v>
      </c>
      <c r="C114" s="69">
        <v>187.29949379999999</v>
      </c>
      <c r="D114" s="69" t="s">
        <v>175</v>
      </c>
      <c r="E114" s="69" t="s">
        <v>175</v>
      </c>
      <c r="F114" s="67" t="s">
        <v>175</v>
      </c>
      <c r="G114" s="69" t="s">
        <v>175</v>
      </c>
      <c r="H114" s="69" t="s">
        <v>175</v>
      </c>
      <c r="I114" s="69" t="s">
        <v>175</v>
      </c>
      <c r="J114" s="69" t="s">
        <v>175</v>
      </c>
      <c r="K114" s="69" t="s">
        <v>175</v>
      </c>
      <c r="L114" s="69" t="s">
        <v>175</v>
      </c>
      <c r="M114" s="69" t="s">
        <v>175</v>
      </c>
      <c r="N114" s="69" t="s">
        <v>175</v>
      </c>
      <c r="O114" s="69" t="s">
        <v>175</v>
      </c>
      <c r="P114" s="69" t="s">
        <v>175</v>
      </c>
      <c r="Q114" s="69" t="s">
        <v>175</v>
      </c>
      <c r="R114" s="69" t="s">
        <v>175</v>
      </c>
      <c r="S114" s="69" t="s">
        <v>175</v>
      </c>
      <c r="T114" s="69" t="s">
        <v>175</v>
      </c>
      <c r="U114" s="69" t="s">
        <v>175</v>
      </c>
    </row>
    <row r="115" spans="1:22" ht="12.75" customHeight="1" x14ac:dyDescent="0.25">
      <c r="A115" s="62"/>
      <c r="B115" s="73" t="s">
        <v>124</v>
      </c>
      <c r="C115" s="70">
        <v>263.22300000000001</v>
      </c>
      <c r="D115" s="70" t="s">
        <v>175</v>
      </c>
      <c r="E115" s="70" t="s">
        <v>175</v>
      </c>
      <c r="F115" s="70" t="s">
        <v>175</v>
      </c>
      <c r="G115" s="70" t="s">
        <v>175</v>
      </c>
      <c r="H115" s="70" t="s">
        <v>175</v>
      </c>
      <c r="I115" s="70" t="s">
        <v>175</v>
      </c>
      <c r="J115" s="70" t="s">
        <v>175</v>
      </c>
      <c r="K115" s="70" t="s">
        <v>175</v>
      </c>
      <c r="L115" s="70" t="s">
        <v>175</v>
      </c>
      <c r="M115" s="70" t="s">
        <v>175</v>
      </c>
      <c r="N115" s="70">
        <v>508.25189999999998</v>
      </c>
      <c r="O115" s="70" t="s">
        <v>175</v>
      </c>
      <c r="P115" s="70" t="s">
        <v>175</v>
      </c>
      <c r="Q115" s="70" t="s">
        <v>175</v>
      </c>
      <c r="R115" s="70" t="s">
        <v>175</v>
      </c>
      <c r="S115" s="70" t="s">
        <v>175</v>
      </c>
      <c r="T115" s="70" t="s">
        <v>175</v>
      </c>
      <c r="U115" s="70" t="s">
        <v>175</v>
      </c>
    </row>
    <row r="116" spans="1:22" ht="12.75" customHeight="1" x14ac:dyDescent="0.25">
      <c r="A116" s="62"/>
      <c r="B116" s="73" t="s">
        <v>20</v>
      </c>
      <c r="C116" s="69">
        <v>29.48583</v>
      </c>
      <c r="D116" s="69">
        <v>28.544833000000001</v>
      </c>
      <c r="E116" s="69">
        <v>20.503634000000002</v>
      </c>
      <c r="F116" s="67">
        <v>15.249642</v>
      </c>
      <c r="G116" s="69">
        <v>11.003463999999999</v>
      </c>
      <c r="H116" s="69">
        <v>10.022994000000001</v>
      </c>
      <c r="I116" s="67">
        <v>10.789963</v>
      </c>
      <c r="J116" s="69">
        <v>10.572569</v>
      </c>
      <c r="K116" s="69">
        <v>10.819682999999999</v>
      </c>
      <c r="L116" s="67">
        <v>9.8546390000000006</v>
      </c>
      <c r="M116" s="69">
        <v>10.332639</v>
      </c>
      <c r="N116" s="69">
        <v>10.035442</v>
      </c>
      <c r="O116" s="69">
        <v>10.882871</v>
      </c>
      <c r="P116" s="69">
        <v>11.02458</v>
      </c>
      <c r="Q116" s="69">
        <v>11.637772999999999</v>
      </c>
      <c r="R116" s="69">
        <v>11.329041999999999</v>
      </c>
      <c r="S116" s="67" t="s">
        <v>175</v>
      </c>
      <c r="T116" s="69" t="s">
        <v>175</v>
      </c>
      <c r="U116" s="69" t="s">
        <v>175</v>
      </c>
    </row>
    <row r="117" spans="1:22" ht="12.75" customHeight="1" x14ac:dyDescent="0.25">
      <c r="A117" s="62"/>
      <c r="B117" s="73" t="s">
        <v>125</v>
      </c>
      <c r="C117" s="79">
        <v>-97.437269999999998</v>
      </c>
      <c r="D117" s="69" t="s">
        <v>175</v>
      </c>
      <c r="E117" s="69" t="s">
        <v>175</v>
      </c>
      <c r="F117" s="69" t="s">
        <v>175</v>
      </c>
      <c r="G117" s="69" t="s">
        <v>175</v>
      </c>
      <c r="H117" s="69" t="s">
        <v>175</v>
      </c>
      <c r="I117" s="69" t="s">
        <v>175</v>
      </c>
      <c r="J117" s="69" t="s">
        <v>175</v>
      </c>
      <c r="K117" s="69" t="s">
        <v>175</v>
      </c>
      <c r="L117" s="69" t="s">
        <v>175</v>
      </c>
      <c r="M117" s="69" t="s">
        <v>175</v>
      </c>
      <c r="N117" s="69" t="s">
        <v>175</v>
      </c>
      <c r="O117" s="69" t="s">
        <v>175</v>
      </c>
      <c r="P117" s="69" t="s">
        <v>175</v>
      </c>
      <c r="Q117" s="69" t="s">
        <v>175</v>
      </c>
      <c r="R117" s="69" t="s">
        <v>175</v>
      </c>
      <c r="S117" s="67" t="s">
        <v>175</v>
      </c>
      <c r="T117" s="69" t="s">
        <v>175</v>
      </c>
      <c r="U117" s="69" t="s">
        <v>175</v>
      </c>
    </row>
    <row r="118" spans="1:22" ht="12.75" customHeight="1" x14ac:dyDescent="0.25">
      <c r="A118" s="62"/>
      <c r="B118" s="72" t="s">
        <v>21</v>
      </c>
      <c r="C118" s="68">
        <v>8.0589010825660594</v>
      </c>
      <c r="D118" s="68">
        <v>4.7702929519376296</v>
      </c>
      <c r="E118" s="77">
        <v>-1.1944958077027199</v>
      </c>
      <c r="F118" s="77">
        <v>-5.1751874391593704</v>
      </c>
      <c r="G118" s="77">
        <v>-6.9560349656147196</v>
      </c>
      <c r="H118" s="77">
        <v>-8.67846518758817</v>
      </c>
      <c r="I118" s="77">
        <v>-9.6215453301151204</v>
      </c>
      <c r="J118" s="77">
        <v>-8.7345433417628904</v>
      </c>
      <c r="K118" s="77">
        <v>-8.8620852403522807</v>
      </c>
      <c r="L118" s="77">
        <v>-9.6828442095079197</v>
      </c>
      <c r="M118" s="77">
        <v>-11.2418595851479</v>
      </c>
      <c r="N118" s="77">
        <v>-12.159556398584201</v>
      </c>
      <c r="O118" s="77">
        <v>-11.9959060000002</v>
      </c>
      <c r="P118" s="77">
        <v>-12.2500225811247</v>
      </c>
      <c r="Q118" s="77">
        <v>-14.1007895799337</v>
      </c>
      <c r="R118" s="77">
        <v>-13.922217665840201</v>
      </c>
      <c r="S118" s="77">
        <v>-17.7858964323371</v>
      </c>
      <c r="T118" s="77">
        <v>-16.5216386242667</v>
      </c>
      <c r="U118" s="77">
        <v>-16.972365165294601</v>
      </c>
      <c r="V118" s="82"/>
    </row>
    <row r="119" spans="1:22" ht="12.75" customHeight="1" x14ac:dyDescent="0.25">
      <c r="A119" s="62"/>
      <c r="B119" s="72" t="s">
        <v>65</v>
      </c>
      <c r="C119" s="68" t="s">
        <v>175</v>
      </c>
      <c r="D119" s="68" t="s">
        <v>175</v>
      </c>
      <c r="E119" s="68" t="s">
        <v>175</v>
      </c>
      <c r="F119" s="68" t="s">
        <v>175</v>
      </c>
      <c r="G119" s="68">
        <v>15.908576999999999</v>
      </c>
      <c r="H119" s="68" t="s">
        <v>175</v>
      </c>
      <c r="I119" s="68" t="s">
        <v>175</v>
      </c>
      <c r="J119" s="68" t="s">
        <v>175</v>
      </c>
      <c r="K119" s="68" t="s">
        <v>175</v>
      </c>
      <c r="L119" s="68" t="s">
        <v>175</v>
      </c>
      <c r="M119" s="68" t="s">
        <v>175</v>
      </c>
      <c r="N119" s="68" t="s">
        <v>175</v>
      </c>
      <c r="O119" s="68" t="s">
        <v>175</v>
      </c>
      <c r="P119" s="68" t="s">
        <v>175</v>
      </c>
      <c r="Q119" s="68" t="s">
        <v>175</v>
      </c>
      <c r="R119" s="68" t="s">
        <v>175</v>
      </c>
      <c r="S119" s="68" t="s">
        <v>175</v>
      </c>
      <c r="T119" s="68" t="s">
        <v>175</v>
      </c>
      <c r="U119" s="68" t="s">
        <v>175</v>
      </c>
    </row>
    <row r="120" spans="1:22" ht="12.75" customHeight="1" x14ac:dyDescent="0.25">
      <c r="A120" s="62"/>
      <c r="B120" s="72" t="s">
        <v>126</v>
      </c>
      <c r="C120" s="71" t="s">
        <v>175</v>
      </c>
      <c r="D120" s="71" t="s">
        <v>175</v>
      </c>
      <c r="E120" s="71" t="s">
        <v>175</v>
      </c>
      <c r="F120" s="71" t="s">
        <v>175</v>
      </c>
      <c r="G120" s="68">
        <v>3.0808599999999999</v>
      </c>
      <c r="H120" s="68" t="s">
        <v>175</v>
      </c>
      <c r="I120" s="68" t="s">
        <v>175</v>
      </c>
      <c r="J120" s="68" t="s">
        <v>175</v>
      </c>
      <c r="K120" s="68" t="s">
        <v>175</v>
      </c>
      <c r="L120" s="68" t="s">
        <v>175</v>
      </c>
      <c r="M120" s="68" t="s">
        <v>175</v>
      </c>
      <c r="N120" s="68" t="s">
        <v>175</v>
      </c>
      <c r="O120" s="71" t="s">
        <v>175</v>
      </c>
      <c r="P120" s="71" t="s">
        <v>175</v>
      </c>
      <c r="Q120" s="71" t="s">
        <v>175</v>
      </c>
      <c r="R120" s="71" t="s">
        <v>175</v>
      </c>
      <c r="S120" s="71" t="s">
        <v>175</v>
      </c>
      <c r="T120" s="71" t="s">
        <v>175</v>
      </c>
      <c r="U120" s="71" t="s">
        <v>175</v>
      </c>
    </row>
    <row r="121" spans="1:22" ht="12.75" customHeight="1" x14ac:dyDescent="0.25">
      <c r="A121" s="62"/>
      <c r="B121" s="72" t="s">
        <v>158</v>
      </c>
      <c r="C121" s="71">
        <v>0.22133549808362801</v>
      </c>
      <c r="D121" s="71">
        <v>0.22908922985296101</v>
      </c>
      <c r="E121" s="71">
        <v>0.22995748557964599</v>
      </c>
      <c r="F121" s="68">
        <v>0.23716573502983501</v>
      </c>
      <c r="G121" s="71">
        <v>0.22339180352951499</v>
      </c>
      <c r="H121" s="71">
        <v>0.22719931944945701</v>
      </c>
      <c r="I121" s="71">
        <v>0.229555917656035</v>
      </c>
      <c r="J121" s="71">
        <v>0.24623508979286099</v>
      </c>
      <c r="K121" s="71">
        <v>0.25700007255027901</v>
      </c>
      <c r="L121" s="71">
        <v>0.25646489999954802</v>
      </c>
      <c r="M121" s="71">
        <v>0.24986528413820999</v>
      </c>
      <c r="N121" s="71">
        <v>0.249530877297127</v>
      </c>
      <c r="O121" s="71">
        <v>0.25480229659836801</v>
      </c>
      <c r="P121" s="71">
        <v>0.26367904394623198</v>
      </c>
      <c r="Q121" s="71">
        <v>0.26454946856223599</v>
      </c>
      <c r="R121" s="71">
        <v>0.26495562002475498</v>
      </c>
      <c r="S121" s="71">
        <v>0.26689781157742698</v>
      </c>
      <c r="T121" s="71">
        <v>0.23706174316491399</v>
      </c>
      <c r="U121" s="71">
        <v>0.256991248431791</v>
      </c>
    </row>
    <row r="122" spans="1:22" ht="12.75" customHeight="1" x14ac:dyDescent="0.25">
      <c r="A122" s="62"/>
      <c r="B122" s="72" t="s">
        <v>22</v>
      </c>
      <c r="C122" s="71">
        <v>34.157215651422298</v>
      </c>
      <c r="D122" s="71">
        <v>35.562266399514002</v>
      </c>
      <c r="E122" s="71">
        <v>14.9019479627077</v>
      </c>
      <c r="F122" s="68">
        <v>10.1095842806753</v>
      </c>
      <c r="G122" s="71">
        <v>7.9951464467647897</v>
      </c>
      <c r="H122" s="71">
        <v>9.0581816360680207</v>
      </c>
      <c r="I122" s="68">
        <v>9.8296470146096393</v>
      </c>
      <c r="J122" s="71">
        <v>8.8554940036151297</v>
      </c>
      <c r="K122" s="71">
        <v>9.3753442652783292</v>
      </c>
      <c r="L122" s="71">
        <v>6.5926436881433599</v>
      </c>
      <c r="M122" s="71">
        <v>5.4688579412905396</v>
      </c>
      <c r="N122" s="71">
        <v>6.8868273460698299</v>
      </c>
      <c r="O122" s="71">
        <v>7.8038308556192302</v>
      </c>
      <c r="P122" s="71">
        <v>8.6837889962247097</v>
      </c>
      <c r="Q122" s="71">
        <v>8.3589691642163206</v>
      </c>
      <c r="R122" s="71">
        <v>9.0618307068980393</v>
      </c>
      <c r="S122" s="68">
        <v>9.9588367374814606</v>
      </c>
      <c r="T122" s="71">
        <v>12.410517531004601</v>
      </c>
      <c r="U122" s="71">
        <v>10.6368108847619</v>
      </c>
    </row>
    <row r="123" spans="1:22" ht="12.75" customHeight="1" x14ac:dyDescent="0.25">
      <c r="A123" s="62"/>
      <c r="B123" s="73" t="s">
        <v>66</v>
      </c>
      <c r="C123" s="69">
        <v>13.466152986436599</v>
      </c>
      <c r="D123" s="69">
        <v>13.775776186127199</v>
      </c>
      <c r="E123" s="69">
        <v>13.176451934638999</v>
      </c>
      <c r="F123" s="67">
        <v>13.1664972195823</v>
      </c>
      <c r="G123" s="69">
        <v>12.469262379767301</v>
      </c>
      <c r="H123" s="69">
        <v>10.1258802826446</v>
      </c>
      <c r="I123" s="69">
        <v>10.017154604998099</v>
      </c>
      <c r="J123" s="69">
        <v>9.34558217961062</v>
      </c>
      <c r="K123" s="69">
        <v>8.77017563350541</v>
      </c>
      <c r="L123" s="69">
        <v>9.0569574608483094</v>
      </c>
      <c r="M123" s="69">
        <v>9.5163967171387203</v>
      </c>
      <c r="N123" s="69">
        <v>9.7553312814997195</v>
      </c>
      <c r="O123" s="69">
        <v>10.827229323995599</v>
      </c>
      <c r="P123" s="69">
        <v>11.257127235558301</v>
      </c>
      <c r="Q123" s="69">
        <v>12.791023198414701</v>
      </c>
      <c r="R123" s="69">
        <v>12.8902763878804</v>
      </c>
      <c r="S123" s="69">
        <v>12.9188830004735</v>
      </c>
      <c r="T123" s="69">
        <v>12.5173071346518</v>
      </c>
      <c r="U123" s="69">
        <v>12.221598001044701</v>
      </c>
    </row>
    <row r="124" spans="1:22" ht="12.75" customHeight="1" x14ac:dyDescent="0.25">
      <c r="A124" s="62"/>
      <c r="B124" s="73" t="s">
        <v>67</v>
      </c>
      <c r="C124" s="69" t="s">
        <v>175</v>
      </c>
      <c r="D124" s="69" t="s">
        <v>175</v>
      </c>
      <c r="E124" s="69" t="s">
        <v>175</v>
      </c>
      <c r="F124" s="67" t="s">
        <v>175</v>
      </c>
      <c r="G124" s="79">
        <v>-217.03734</v>
      </c>
      <c r="H124" s="69" t="s">
        <v>175</v>
      </c>
      <c r="I124" s="69" t="s">
        <v>175</v>
      </c>
      <c r="J124" s="69" t="s">
        <v>175</v>
      </c>
      <c r="K124" s="69" t="s">
        <v>175</v>
      </c>
      <c r="L124" s="69" t="s">
        <v>175</v>
      </c>
      <c r="M124" s="69" t="s">
        <v>175</v>
      </c>
      <c r="N124" s="69" t="s">
        <v>175</v>
      </c>
      <c r="O124" s="69" t="s">
        <v>175</v>
      </c>
      <c r="P124" s="69" t="s">
        <v>175</v>
      </c>
      <c r="Q124" s="69" t="s">
        <v>175</v>
      </c>
      <c r="R124" s="69" t="s">
        <v>175</v>
      </c>
      <c r="S124" s="69" t="s">
        <v>175</v>
      </c>
      <c r="T124" s="69" t="s">
        <v>175</v>
      </c>
      <c r="U124" s="69" t="s">
        <v>175</v>
      </c>
    </row>
    <row r="125" spans="1:22" ht="12.75" customHeight="1" x14ac:dyDescent="0.25">
      <c r="A125" s="62"/>
      <c r="B125" s="73" t="s">
        <v>127</v>
      </c>
      <c r="C125" s="70">
        <v>27.945209999999999</v>
      </c>
      <c r="D125" s="70" t="s">
        <v>175</v>
      </c>
      <c r="E125" s="70" t="s">
        <v>175</v>
      </c>
      <c r="F125" s="70" t="s">
        <v>175</v>
      </c>
      <c r="G125" s="70">
        <v>24.58588</v>
      </c>
      <c r="H125" s="70" t="s">
        <v>175</v>
      </c>
      <c r="I125" s="70" t="s">
        <v>175</v>
      </c>
      <c r="J125" s="70" t="s">
        <v>175</v>
      </c>
      <c r="K125" s="70" t="s">
        <v>175</v>
      </c>
      <c r="L125" s="70" t="s">
        <v>175</v>
      </c>
      <c r="M125" s="70" t="s">
        <v>175</v>
      </c>
      <c r="N125" s="70" t="s">
        <v>175</v>
      </c>
      <c r="O125" s="70" t="s">
        <v>175</v>
      </c>
      <c r="P125" s="70" t="s">
        <v>175</v>
      </c>
      <c r="Q125" s="70" t="s">
        <v>175</v>
      </c>
      <c r="R125" s="70" t="s">
        <v>175</v>
      </c>
      <c r="S125" s="70" t="s">
        <v>175</v>
      </c>
      <c r="T125" s="70" t="s">
        <v>175</v>
      </c>
      <c r="U125" s="70" t="s">
        <v>175</v>
      </c>
    </row>
    <row r="126" spans="1:22" ht="12.75" customHeight="1" x14ac:dyDescent="0.25">
      <c r="A126" s="62"/>
      <c r="B126" s="73" t="s">
        <v>159</v>
      </c>
      <c r="C126" s="69" t="s">
        <v>175</v>
      </c>
      <c r="D126" s="69" t="s">
        <v>175</v>
      </c>
      <c r="E126" s="69" t="s">
        <v>175</v>
      </c>
      <c r="F126" s="67" t="s">
        <v>175</v>
      </c>
      <c r="G126" s="69">
        <v>75.602810000000005</v>
      </c>
      <c r="H126" s="69" t="s">
        <v>175</v>
      </c>
      <c r="I126" s="67" t="s">
        <v>175</v>
      </c>
      <c r="J126" s="69" t="s">
        <v>175</v>
      </c>
      <c r="K126" s="69" t="s">
        <v>175</v>
      </c>
      <c r="L126" s="67" t="s">
        <v>175</v>
      </c>
      <c r="M126" s="69" t="s">
        <v>175</v>
      </c>
      <c r="N126" s="69" t="s">
        <v>175</v>
      </c>
      <c r="O126" s="69" t="s">
        <v>175</v>
      </c>
      <c r="P126" s="69" t="s">
        <v>175</v>
      </c>
      <c r="Q126" s="69" t="s">
        <v>175</v>
      </c>
      <c r="R126" s="69" t="s">
        <v>175</v>
      </c>
      <c r="S126" s="67" t="s">
        <v>175</v>
      </c>
      <c r="T126" s="69" t="s">
        <v>175</v>
      </c>
      <c r="U126" s="69" t="s">
        <v>175</v>
      </c>
    </row>
    <row r="127" spans="1:22" ht="12.75" customHeight="1" x14ac:dyDescent="0.25">
      <c r="A127" s="62"/>
      <c r="B127" s="73" t="s">
        <v>160</v>
      </c>
      <c r="C127" s="69" t="s">
        <v>175</v>
      </c>
      <c r="D127" s="69" t="s">
        <v>175</v>
      </c>
      <c r="E127" s="69" t="s">
        <v>175</v>
      </c>
      <c r="F127" s="69" t="s">
        <v>175</v>
      </c>
      <c r="G127" s="69">
        <v>0.152977</v>
      </c>
      <c r="H127" s="69" t="s">
        <v>175</v>
      </c>
      <c r="I127" s="69" t="s">
        <v>175</v>
      </c>
      <c r="J127" s="69" t="s">
        <v>175</v>
      </c>
      <c r="K127" s="69" t="s">
        <v>175</v>
      </c>
      <c r="L127" s="69" t="s">
        <v>175</v>
      </c>
      <c r="M127" s="69" t="s">
        <v>175</v>
      </c>
      <c r="N127" s="69" t="s">
        <v>175</v>
      </c>
      <c r="O127" s="69" t="s">
        <v>175</v>
      </c>
      <c r="P127" s="69" t="s">
        <v>175</v>
      </c>
      <c r="Q127" s="69" t="s">
        <v>175</v>
      </c>
      <c r="R127" s="69" t="s">
        <v>175</v>
      </c>
      <c r="S127" s="67" t="s">
        <v>175</v>
      </c>
      <c r="T127" s="69" t="s">
        <v>175</v>
      </c>
      <c r="U127" s="69" t="s">
        <v>175</v>
      </c>
    </row>
    <row r="128" spans="1:22" ht="12.75" customHeight="1" x14ac:dyDescent="0.25">
      <c r="A128" s="62"/>
      <c r="B128" s="72" t="s">
        <v>68</v>
      </c>
      <c r="C128" s="68" t="s">
        <v>175</v>
      </c>
      <c r="D128" s="68" t="s">
        <v>175</v>
      </c>
      <c r="E128" s="68" t="s">
        <v>175</v>
      </c>
      <c r="F128" s="68" t="s">
        <v>175</v>
      </c>
      <c r="G128" s="68" t="s">
        <v>175</v>
      </c>
      <c r="H128" s="77">
        <v>-1.08185061</v>
      </c>
      <c r="I128" s="68" t="s">
        <v>175</v>
      </c>
      <c r="J128" s="68" t="s">
        <v>175</v>
      </c>
      <c r="K128" s="68" t="s">
        <v>175</v>
      </c>
      <c r="L128" s="68" t="s">
        <v>175</v>
      </c>
      <c r="M128" s="68" t="s">
        <v>175</v>
      </c>
      <c r="N128" s="68" t="s">
        <v>175</v>
      </c>
      <c r="O128" s="68" t="s">
        <v>175</v>
      </c>
      <c r="P128" s="68" t="s">
        <v>175</v>
      </c>
      <c r="Q128" s="68" t="s">
        <v>175</v>
      </c>
      <c r="R128" s="68" t="s">
        <v>175</v>
      </c>
      <c r="S128" s="68" t="s">
        <v>175</v>
      </c>
      <c r="T128" s="68" t="s">
        <v>175</v>
      </c>
      <c r="U128" s="68" t="s">
        <v>175</v>
      </c>
    </row>
    <row r="129" spans="1:21" ht="12.75" customHeight="1" x14ac:dyDescent="0.25">
      <c r="A129" s="62"/>
      <c r="B129" s="72" t="s">
        <v>69</v>
      </c>
      <c r="C129" s="68">
        <v>1.9899683395955801</v>
      </c>
      <c r="D129" s="68">
        <v>2.1678305348686502</v>
      </c>
      <c r="E129" s="68">
        <v>2.2810355547185099</v>
      </c>
      <c r="F129" s="68">
        <v>2.28440974524429</v>
      </c>
      <c r="G129" s="68">
        <v>2.4034525570390799</v>
      </c>
      <c r="H129" s="68">
        <v>2.3743689320510399</v>
      </c>
      <c r="I129" s="68">
        <v>2.4291172086717401</v>
      </c>
      <c r="J129" s="68">
        <v>2.4288107601945002</v>
      </c>
      <c r="K129" s="68">
        <v>2.43836631132974</v>
      </c>
      <c r="L129" s="68">
        <v>2.5265786002369</v>
      </c>
      <c r="M129" s="68">
        <v>2.5398347856233001</v>
      </c>
      <c r="N129" s="68">
        <v>2.6512033960926402</v>
      </c>
      <c r="O129" s="68">
        <v>2.67343003872455</v>
      </c>
      <c r="P129" s="68">
        <v>2.8527261247321101</v>
      </c>
      <c r="Q129" s="68">
        <v>2.8181032914467399</v>
      </c>
      <c r="R129" s="68">
        <v>2.84252088035969</v>
      </c>
      <c r="S129" s="68">
        <v>2.8739687638017499</v>
      </c>
      <c r="T129" s="68">
        <v>2.9456942993678501</v>
      </c>
      <c r="U129" s="68">
        <v>2.89130475936429</v>
      </c>
    </row>
    <row r="130" spans="1:21" ht="12.75" customHeight="1" x14ac:dyDescent="0.25">
      <c r="A130" s="62"/>
      <c r="B130" s="72" t="s">
        <v>70</v>
      </c>
      <c r="C130" s="71" t="s">
        <v>175</v>
      </c>
      <c r="D130" s="71" t="s">
        <v>175</v>
      </c>
      <c r="E130" s="71" t="s">
        <v>175</v>
      </c>
      <c r="F130" s="71" t="s">
        <v>175</v>
      </c>
      <c r="G130" s="68" t="s">
        <v>175</v>
      </c>
      <c r="H130" s="68">
        <v>3.58054548949</v>
      </c>
      <c r="I130" s="68" t="s">
        <v>175</v>
      </c>
      <c r="J130" s="68" t="s">
        <v>175</v>
      </c>
      <c r="K130" s="68" t="s">
        <v>175</v>
      </c>
      <c r="L130" s="68" t="s">
        <v>175</v>
      </c>
      <c r="M130" s="68">
        <v>5.6243819000000004</v>
      </c>
      <c r="N130" s="68" t="s">
        <v>175</v>
      </c>
      <c r="O130" s="71" t="s">
        <v>175</v>
      </c>
      <c r="P130" s="71" t="s">
        <v>175</v>
      </c>
      <c r="Q130" s="71" t="s">
        <v>175</v>
      </c>
      <c r="R130" s="71" t="s">
        <v>175</v>
      </c>
      <c r="S130" s="71" t="s">
        <v>175</v>
      </c>
      <c r="T130" s="71" t="s">
        <v>175</v>
      </c>
      <c r="U130" s="71" t="s">
        <v>175</v>
      </c>
    </row>
    <row r="131" spans="1:21" ht="12.75" customHeight="1" x14ac:dyDescent="0.25">
      <c r="A131" s="62"/>
      <c r="B131" s="72" t="s">
        <v>71</v>
      </c>
      <c r="C131" s="71" t="s">
        <v>175</v>
      </c>
      <c r="D131" s="71" t="s">
        <v>175</v>
      </c>
      <c r="E131" s="71" t="s">
        <v>175</v>
      </c>
      <c r="F131" s="68" t="s">
        <v>175</v>
      </c>
      <c r="G131" s="71" t="s">
        <v>175</v>
      </c>
      <c r="H131" s="71">
        <v>1.8374919999999999</v>
      </c>
      <c r="I131" s="71" t="s">
        <v>175</v>
      </c>
      <c r="J131" s="71" t="s">
        <v>175</v>
      </c>
      <c r="K131" s="71" t="s">
        <v>175</v>
      </c>
      <c r="L131" s="71" t="s">
        <v>175</v>
      </c>
      <c r="M131" s="71" t="s">
        <v>175</v>
      </c>
      <c r="N131" s="71" t="s">
        <v>175</v>
      </c>
      <c r="O131" s="71" t="s">
        <v>175</v>
      </c>
      <c r="P131" s="71" t="s">
        <v>175</v>
      </c>
      <c r="Q131" s="71" t="s">
        <v>175</v>
      </c>
      <c r="R131" s="71" t="s">
        <v>175</v>
      </c>
      <c r="S131" s="71" t="s">
        <v>175</v>
      </c>
      <c r="T131" s="71" t="s">
        <v>175</v>
      </c>
      <c r="U131" s="71" t="s">
        <v>175</v>
      </c>
    </row>
    <row r="132" spans="1:21" ht="12.75" customHeight="1" x14ac:dyDescent="0.25">
      <c r="A132" s="62"/>
      <c r="B132" s="72" t="s">
        <v>128</v>
      </c>
      <c r="C132" s="71">
        <v>425.268649366798</v>
      </c>
      <c r="D132" s="71" t="s">
        <v>175</v>
      </c>
      <c r="E132" s="71">
        <v>437.69941645945499</v>
      </c>
      <c r="F132" s="68" t="s">
        <v>175</v>
      </c>
      <c r="G132" s="71">
        <v>474.51385906797799</v>
      </c>
      <c r="H132" s="71" t="s">
        <v>175</v>
      </c>
      <c r="I132" s="68">
        <v>489.14605079143303</v>
      </c>
      <c r="J132" s="71" t="s">
        <v>175</v>
      </c>
      <c r="K132" s="71">
        <v>550.47437820056302</v>
      </c>
      <c r="L132" s="71" t="s">
        <v>175</v>
      </c>
      <c r="M132" s="71">
        <v>563.22549532405696</v>
      </c>
      <c r="N132" s="71" t="s">
        <v>175</v>
      </c>
      <c r="O132" s="71">
        <v>643.18362960374702</v>
      </c>
      <c r="P132" s="71" t="s">
        <v>175</v>
      </c>
      <c r="Q132" s="71" t="s">
        <v>175</v>
      </c>
      <c r="R132" s="71" t="s">
        <v>175</v>
      </c>
      <c r="S132" s="68" t="s">
        <v>175</v>
      </c>
      <c r="T132" s="71" t="s">
        <v>175</v>
      </c>
      <c r="U132" s="71" t="s">
        <v>175</v>
      </c>
    </row>
    <row r="133" spans="1:21" ht="14.25" customHeight="1" x14ac:dyDescent="0.25">
      <c r="A133" s="62"/>
      <c r="B133" s="73" t="s">
        <v>72</v>
      </c>
      <c r="C133" s="69" t="s">
        <v>175</v>
      </c>
      <c r="D133" s="69" t="s">
        <v>175</v>
      </c>
      <c r="E133" s="69" t="s">
        <v>175</v>
      </c>
      <c r="F133" s="67" t="s">
        <v>175</v>
      </c>
      <c r="G133" s="69">
        <v>0.246011322</v>
      </c>
      <c r="H133" s="69" t="s">
        <v>175</v>
      </c>
      <c r="I133" s="69" t="s">
        <v>175</v>
      </c>
      <c r="J133" s="69" t="s">
        <v>175</v>
      </c>
      <c r="K133" s="69" t="s">
        <v>175</v>
      </c>
      <c r="L133" s="69" t="s">
        <v>175</v>
      </c>
      <c r="M133" s="69" t="s">
        <v>175</v>
      </c>
      <c r="N133" s="69" t="s">
        <v>175</v>
      </c>
      <c r="O133" s="69" t="s">
        <v>175</v>
      </c>
      <c r="P133" s="69" t="s">
        <v>175</v>
      </c>
      <c r="Q133" s="69" t="s">
        <v>175</v>
      </c>
      <c r="R133" s="69" t="s">
        <v>175</v>
      </c>
      <c r="S133" s="69" t="s">
        <v>175</v>
      </c>
      <c r="T133" s="69" t="s">
        <v>175</v>
      </c>
      <c r="U133" s="69" t="s">
        <v>175</v>
      </c>
    </row>
    <row r="134" spans="1:21" ht="12.75" customHeight="1" x14ac:dyDescent="0.25">
      <c r="A134" s="62"/>
      <c r="B134" s="73" t="s">
        <v>73</v>
      </c>
      <c r="C134" s="69">
        <v>0.107778840447466</v>
      </c>
      <c r="D134" s="69">
        <v>0.109055752749498</v>
      </c>
      <c r="E134" s="69">
        <v>0.116167455119236</v>
      </c>
      <c r="F134" s="67">
        <v>0.116020712187865</v>
      </c>
      <c r="G134" s="69">
        <v>0.118185879958376</v>
      </c>
      <c r="H134" s="69">
        <v>0.115294060076893</v>
      </c>
      <c r="I134" s="69">
        <v>0.120176400667075</v>
      </c>
      <c r="J134" s="69">
        <v>0.12022397449818401</v>
      </c>
      <c r="K134" s="69">
        <v>0.118223618605845</v>
      </c>
      <c r="L134" s="69">
        <v>0.118970907862745</v>
      </c>
      <c r="M134" s="69">
        <v>0.119511674147944</v>
      </c>
      <c r="N134" s="69">
        <v>0.118535589691079</v>
      </c>
      <c r="O134" s="69">
        <v>0.116878501316508</v>
      </c>
      <c r="P134" s="69">
        <v>0.11162711336204401</v>
      </c>
      <c r="Q134" s="69">
        <v>0.105515133831458</v>
      </c>
      <c r="R134" s="69">
        <v>0.10410422504970999</v>
      </c>
      <c r="S134" s="69">
        <v>9.3311337423852697E-2</v>
      </c>
      <c r="T134" s="69">
        <v>9.77418081536824E-2</v>
      </c>
      <c r="U134" s="69">
        <v>9.5448929954193198E-2</v>
      </c>
    </row>
    <row r="135" spans="1:21" ht="12.75" customHeight="1" x14ac:dyDescent="0.25">
      <c r="A135" s="62"/>
      <c r="B135" s="73" t="s">
        <v>129</v>
      </c>
      <c r="C135" s="70">
        <v>24.8034</v>
      </c>
      <c r="D135" s="70">
        <v>21.244299999999999</v>
      </c>
      <c r="E135" s="70">
        <v>18.987300000000001</v>
      </c>
      <c r="F135" s="70">
        <v>17.299600000000002</v>
      </c>
      <c r="G135" s="70">
        <v>14.744999999999999</v>
      </c>
      <c r="H135" s="70">
        <v>13.964499999999999</v>
      </c>
      <c r="I135" s="70">
        <v>14.6252</v>
      </c>
      <c r="J135" s="70">
        <v>15.1403</v>
      </c>
      <c r="K135" s="70">
        <v>15.5967</v>
      </c>
      <c r="L135" s="70" t="s">
        <v>175</v>
      </c>
      <c r="M135" s="70" t="s">
        <v>175</v>
      </c>
      <c r="N135" s="70" t="s">
        <v>175</v>
      </c>
      <c r="O135" s="70" t="s">
        <v>175</v>
      </c>
      <c r="P135" s="70" t="s">
        <v>175</v>
      </c>
      <c r="Q135" s="70" t="s">
        <v>175</v>
      </c>
      <c r="R135" s="70" t="s">
        <v>175</v>
      </c>
      <c r="S135" s="70" t="s">
        <v>175</v>
      </c>
      <c r="T135" s="70" t="s">
        <v>175</v>
      </c>
      <c r="U135" s="70" t="s">
        <v>175</v>
      </c>
    </row>
    <row r="136" spans="1:21" ht="12.75" customHeight="1" x14ac:dyDescent="0.25">
      <c r="A136" s="62"/>
      <c r="B136" s="73" t="s">
        <v>74</v>
      </c>
      <c r="C136" s="69" t="s">
        <v>175</v>
      </c>
      <c r="D136" s="69" t="s">
        <v>175</v>
      </c>
      <c r="E136" s="69" t="s">
        <v>175</v>
      </c>
      <c r="F136" s="67" t="s">
        <v>175</v>
      </c>
      <c r="G136" s="69">
        <v>39.883000000000003</v>
      </c>
      <c r="H136" s="69" t="s">
        <v>175</v>
      </c>
      <c r="I136" s="67" t="s">
        <v>175</v>
      </c>
      <c r="J136" s="69" t="s">
        <v>175</v>
      </c>
      <c r="K136" s="69" t="s">
        <v>175</v>
      </c>
      <c r="L136" s="67" t="s">
        <v>175</v>
      </c>
      <c r="M136" s="69" t="s">
        <v>175</v>
      </c>
      <c r="N136" s="69" t="s">
        <v>175</v>
      </c>
      <c r="O136" s="69" t="s">
        <v>175</v>
      </c>
      <c r="P136" s="69" t="s">
        <v>175</v>
      </c>
      <c r="Q136" s="69" t="s">
        <v>175</v>
      </c>
      <c r="R136" s="69" t="s">
        <v>175</v>
      </c>
      <c r="S136" s="67" t="s">
        <v>175</v>
      </c>
      <c r="T136" s="69" t="s">
        <v>175</v>
      </c>
      <c r="U136" s="69" t="s">
        <v>175</v>
      </c>
    </row>
    <row r="137" spans="1:21" ht="12.75" customHeight="1" x14ac:dyDescent="0.25">
      <c r="A137" s="62"/>
      <c r="B137" s="73" t="s">
        <v>130</v>
      </c>
      <c r="C137" s="69">
        <v>8.6388499999999997</v>
      </c>
      <c r="D137" s="69" t="s">
        <v>175</v>
      </c>
      <c r="E137" s="69" t="s">
        <v>175</v>
      </c>
      <c r="F137" s="69" t="s">
        <v>175</v>
      </c>
      <c r="G137" s="69">
        <v>15.969266404000001</v>
      </c>
      <c r="H137" s="69" t="s">
        <v>175</v>
      </c>
      <c r="I137" s="69" t="s">
        <v>175</v>
      </c>
      <c r="J137" s="69" t="s">
        <v>175</v>
      </c>
      <c r="K137" s="69" t="s">
        <v>175</v>
      </c>
      <c r="L137" s="69" t="s">
        <v>175</v>
      </c>
      <c r="M137" s="69" t="s">
        <v>175</v>
      </c>
      <c r="N137" s="69" t="s">
        <v>175</v>
      </c>
      <c r="O137" s="69" t="s">
        <v>175</v>
      </c>
      <c r="P137" s="69" t="s">
        <v>175</v>
      </c>
      <c r="Q137" s="69" t="s">
        <v>175</v>
      </c>
      <c r="R137" s="69" t="s">
        <v>175</v>
      </c>
      <c r="S137" s="67" t="s">
        <v>175</v>
      </c>
      <c r="T137" s="69" t="s">
        <v>175</v>
      </c>
      <c r="U137" s="69" t="s">
        <v>175</v>
      </c>
    </row>
    <row r="138" spans="1:21" ht="12.75" customHeight="1" x14ac:dyDescent="0.25">
      <c r="A138" s="62"/>
      <c r="B138" s="72" t="s">
        <v>131</v>
      </c>
      <c r="C138" s="68" t="s">
        <v>175</v>
      </c>
      <c r="D138" s="68" t="s">
        <v>175</v>
      </c>
      <c r="E138" s="68" t="s">
        <v>175</v>
      </c>
      <c r="F138" s="68" t="s">
        <v>175</v>
      </c>
      <c r="G138" s="77">
        <v>-0.1056539</v>
      </c>
      <c r="H138" s="68" t="s">
        <v>175</v>
      </c>
      <c r="I138" s="68" t="s">
        <v>175</v>
      </c>
      <c r="J138" s="68" t="s">
        <v>175</v>
      </c>
      <c r="K138" s="68" t="s">
        <v>175</v>
      </c>
      <c r="L138" s="68" t="s">
        <v>175</v>
      </c>
      <c r="M138" s="68" t="s">
        <v>175</v>
      </c>
      <c r="N138" s="68" t="s">
        <v>175</v>
      </c>
      <c r="O138" s="68" t="s">
        <v>175</v>
      </c>
      <c r="P138" s="68" t="s">
        <v>175</v>
      </c>
      <c r="Q138" s="68" t="s">
        <v>175</v>
      </c>
      <c r="R138" s="68" t="s">
        <v>175</v>
      </c>
      <c r="S138" s="68" t="s">
        <v>175</v>
      </c>
      <c r="T138" s="68" t="s">
        <v>175</v>
      </c>
      <c r="U138" s="68" t="s">
        <v>175</v>
      </c>
    </row>
    <row r="139" spans="1:21" ht="12.75" customHeight="1" x14ac:dyDescent="0.25">
      <c r="A139" s="62"/>
      <c r="B139" s="72" t="s">
        <v>161</v>
      </c>
      <c r="C139" s="68" t="s">
        <v>175</v>
      </c>
      <c r="D139" s="68" t="s">
        <v>175</v>
      </c>
      <c r="E139" s="68" t="s">
        <v>175</v>
      </c>
      <c r="F139" s="68" t="s">
        <v>175</v>
      </c>
      <c r="G139" s="68">
        <v>2.6847300000000001E-2</v>
      </c>
      <c r="H139" s="68" t="s">
        <v>175</v>
      </c>
      <c r="I139" s="68" t="s">
        <v>175</v>
      </c>
      <c r="J139" s="68" t="s">
        <v>175</v>
      </c>
      <c r="K139" s="68" t="s">
        <v>175</v>
      </c>
      <c r="L139" s="68" t="s">
        <v>175</v>
      </c>
      <c r="M139" s="68" t="s">
        <v>175</v>
      </c>
      <c r="N139" s="68" t="s">
        <v>175</v>
      </c>
      <c r="O139" s="68" t="s">
        <v>175</v>
      </c>
      <c r="P139" s="68" t="s">
        <v>175</v>
      </c>
      <c r="Q139" s="68" t="s">
        <v>175</v>
      </c>
      <c r="R139" s="68" t="s">
        <v>175</v>
      </c>
      <c r="S139" s="68" t="s">
        <v>175</v>
      </c>
      <c r="T139" s="68" t="s">
        <v>175</v>
      </c>
      <c r="U139" s="68" t="s">
        <v>175</v>
      </c>
    </row>
    <row r="140" spans="1:21" ht="12.75" customHeight="1" x14ac:dyDescent="0.25">
      <c r="A140" s="62"/>
      <c r="B140" s="72" t="s">
        <v>162</v>
      </c>
      <c r="C140" s="71" t="s">
        <v>175</v>
      </c>
      <c r="D140" s="71" t="s">
        <v>175</v>
      </c>
      <c r="E140" s="71" t="s">
        <v>175</v>
      </c>
      <c r="F140" s="71" t="s">
        <v>175</v>
      </c>
      <c r="G140" s="68">
        <v>39.305729999999997</v>
      </c>
      <c r="H140" s="68" t="s">
        <v>175</v>
      </c>
      <c r="I140" s="68" t="s">
        <v>175</v>
      </c>
      <c r="J140" s="68" t="s">
        <v>175</v>
      </c>
      <c r="K140" s="68" t="s">
        <v>175</v>
      </c>
      <c r="L140" s="68" t="s">
        <v>175</v>
      </c>
      <c r="M140" s="68" t="s">
        <v>175</v>
      </c>
      <c r="N140" s="68" t="s">
        <v>175</v>
      </c>
      <c r="O140" s="71" t="s">
        <v>175</v>
      </c>
      <c r="P140" s="71" t="s">
        <v>175</v>
      </c>
      <c r="Q140" s="71" t="s">
        <v>175</v>
      </c>
      <c r="R140" s="71" t="s">
        <v>175</v>
      </c>
      <c r="S140" s="71" t="s">
        <v>175</v>
      </c>
      <c r="T140" s="71" t="s">
        <v>175</v>
      </c>
      <c r="U140" s="71" t="s">
        <v>175</v>
      </c>
    </row>
    <row r="141" spans="1:21" ht="12.75" customHeight="1" x14ac:dyDescent="0.25">
      <c r="A141" s="62"/>
      <c r="B141" s="72" t="s">
        <v>23</v>
      </c>
      <c r="C141" s="71">
        <v>214.599928578055</v>
      </c>
      <c r="D141" s="71">
        <v>218.82137373273099</v>
      </c>
      <c r="E141" s="71">
        <v>218.45819136676201</v>
      </c>
      <c r="F141" s="68">
        <v>223.359252579708</v>
      </c>
      <c r="G141" s="71">
        <v>223.41585168541101</v>
      </c>
      <c r="H141" s="71">
        <v>226.873251071342</v>
      </c>
      <c r="I141" s="71">
        <v>234.8068518483</v>
      </c>
      <c r="J141" s="71">
        <v>228.083020488161</v>
      </c>
      <c r="K141" s="71">
        <v>229.479301650944</v>
      </c>
      <c r="L141" s="71">
        <v>217.51628867140599</v>
      </c>
      <c r="M141" s="71">
        <v>217.07915807136101</v>
      </c>
      <c r="N141" s="71">
        <v>218.40056190601001</v>
      </c>
      <c r="O141" s="71">
        <v>217.903327663673</v>
      </c>
      <c r="P141" s="71">
        <v>219.16592027713801</v>
      </c>
      <c r="Q141" s="71">
        <v>220.54872116419699</v>
      </c>
      <c r="R141" s="71">
        <v>214.73671659953101</v>
      </c>
      <c r="S141" s="71">
        <v>211.08083856776</v>
      </c>
      <c r="T141" s="71">
        <v>209.450014215077</v>
      </c>
      <c r="U141" s="71">
        <v>209.35756067132399</v>
      </c>
    </row>
    <row r="142" spans="1:21" ht="12.75" customHeight="1" x14ac:dyDescent="0.25">
      <c r="A142" s="62"/>
      <c r="B142" s="72" t="s">
        <v>24</v>
      </c>
      <c r="C142" s="71">
        <v>29.7073239185777</v>
      </c>
      <c r="D142" s="71">
        <v>29.5285262335602</v>
      </c>
      <c r="E142" s="71">
        <v>31.754901934890999</v>
      </c>
      <c r="F142" s="68">
        <v>31.067881341943</v>
      </c>
      <c r="G142" s="71">
        <v>32.610637721741497</v>
      </c>
      <c r="H142" s="71">
        <v>33.779327920670298</v>
      </c>
      <c r="I142" s="68">
        <v>34.990058002751901</v>
      </c>
      <c r="J142" s="71">
        <v>36.516921566428202</v>
      </c>
      <c r="K142" s="71">
        <v>32.528067071248302</v>
      </c>
      <c r="L142" s="71">
        <v>33.652994816399499</v>
      </c>
      <c r="M142" s="71">
        <v>38.309886107607198</v>
      </c>
      <c r="N142" s="71">
        <v>42.027664668407098</v>
      </c>
      <c r="O142" s="71">
        <v>45.115913523005801</v>
      </c>
      <c r="P142" s="71">
        <v>47.069476807538997</v>
      </c>
      <c r="Q142" s="71">
        <v>46.878978860262002</v>
      </c>
      <c r="R142" s="71">
        <v>52.945555332248396</v>
      </c>
      <c r="S142" s="68">
        <v>57.282913023640297</v>
      </c>
      <c r="T142" s="71">
        <v>57.898060800539703</v>
      </c>
      <c r="U142" s="71">
        <v>48.481970330990599</v>
      </c>
    </row>
    <row r="143" spans="1:21" ht="12.75" customHeight="1" x14ac:dyDescent="0.25">
      <c r="A143" s="62"/>
      <c r="B143" s="73" t="s">
        <v>75</v>
      </c>
      <c r="C143" s="69" t="s">
        <v>175</v>
      </c>
      <c r="D143" s="69" t="s">
        <v>175</v>
      </c>
      <c r="E143" s="69" t="s">
        <v>175</v>
      </c>
      <c r="F143" s="67" t="s">
        <v>175</v>
      </c>
      <c r="G143" s="79">
        <v>-5.40482</v>
      </c>
      <c r="H143" s="69" t="s">
        <v>175</v>
      </c>
      <c r="I143" s="69" t="s">
        <v>175</v>
      </c>
      <c r="J143" s="69" t="s">
        <v>175</v>
      </c>
      <c r="K143" s="69" t="s">
        <v>175</v>
      </c>
      <c r="L143" s="69" t="s">
        <v>175</v>
      </c>
      <c r="M143" s="69" t="s">
        <v>175</v>
      </c>
      <c r="N143" s="69" t="s">
        <v>175</v>
      </c>
      <c r="O143" s="69" t="s">
        <v>175</v>
      </c>
      <c r="P143" s="69" t="s">
        <v>175</v>
      </c>
      <c r="Q143" s="69" t="s">
        <v>175</v>
      </c>
      <c r="R143" s="69" t="s">
        <v>175</v>
      </c>
      <c r="S143" s="69" t="s">
        <v>175</v>
      </c>
      <c r="T143" s="69" t="s">
        <v>175</v>
      </c>
      <c r="U143" s="69" t="s">
        <v>175</v>
      </c>
    </row>
    <row r="144" spans="1:21" ht="12.75" customHeight="1" x14ac:dyDescent="0.25">
      <c r="A144" s="62"/>
      <c r="B144" s="73" t="s">
        <v>163</v>
      </c>
      <c r="C144" s="69">
        <v>10.958611210000001</v>
      </c>
      <c r="D144" s="69" t="s">
        <v>175</v>
      </c>
      <c r="E144" s="69" t="s">
        <v>175</v>
      </c>
      <c r="F144" s="67" t="s">
        <v>175</v>
      </c>
      <c r="G144" s="69" t="s">
        <v>175</v>
      </c>
      <c r="H144" s="69" t="s">
        <v>175</v>
      </c>
      <c r="I144" s="69" t="s">
        <v>175</v>
      </c>
      <c r="J144" s="69" t="s">
        <v>175</v>
      </c>
      <c r="K144" s="69" t="s">
        <v>175</v>
      </c>
      <c r="L144" s="69" t="s">
        <v>175</v>
      </c>
      <c r="M144" s="79">
        <v>-3.1629999999999998</v>
      </c>
      <c r="N144" s="69" t="s">
        <v>175</v>
      </c>
      <c r="O144" s="69" t="s">
        <v>175</v>
      </c>
      <c r="P144" s="69" t="s">
        <v>175</v>
      </c>
      <c r="Q144" s="69" t="s">
        <v>175</v>
      </c>
      <c r="R144" s="69" t="s">
        <v>175</v>
      </c>
      <c r="S144" s="69" t="s">
        <v>175</v>
      </c>
      <c r="T144" s="69" t="s">
        <v>175</v>
      </c>
      <c r="U144" s="69" t="s">
        <v>175</v>
      </c>
    </row>
    <row r="145" spans="1:21" ht="12.75" customHeight="1" x14ac:dyDescent="0.25">
      <c r="A145" s="62"/>
      <c r="B145" s="73" t="s">
        <v>132</v>
      </c>
      <c r="C145" s="70" t="s">
        <v>175</v>
      </c>
      <c r="D145" s="70" t="s">
        <v>175</v>
      </c>
      <c r="E145" s="70" t="s">
        <v>175</v>
      </c>
      <c r="F145" s="70" t="s">
        <v>175</v>
      </c>
      <c r="G145" s="70">
        <v>347.636375245473</v>
      </c>
      <c r="H145" s="70" t="s">
        <v>175</v>
      </c>
      <c r="I145" s="70" t="s">
        <v>175</v>
      </c>
      <c r="J145" s="70" t="s">
        <v>175</v>
      </c>
      <c r="K145" s="70" t="s">
        <v>175</v>
      </c>
      <c r="L145" s="70" t="s">
        <v>175</v>
      </c>
      <c r="M145" s="70" t="s">
        <v>175</v>
      </c>
      <c r="N145" s="70" t="s">
        <v>175</v>
      </c>
      <c r="O145" s="70" t="s">
        <v>175</v>
      </c>
      <c r="P145" s="70" t="s">
        <v>175</v>
      </c>
      <c r="Q145" s="70" t="s">
        <v>175</v>
      </c>
      <c r="R145" s="70" t="s">
        <v>175</v>
      </c>
      <c r="S145" s="70" t="s">
        <v>175</v>
      </c>
      <c r="T145" s="70" t="s">
        <v>175</v>
      </c>
      <c r="U145" s="70" t="s">
        <v>175</v>
      </c>
    </row>
    <row r="146" spans="1:21" ht="12.75" customHeight="1" x14ac:dyDescent="0.25">
      <c r="A146" s="62"/>
      <c r="B146" s="73" t="s">
        <v>76</v>
      </c>
      <c r="C146" s="69" t="s">
        <v>175</v>
      </c>
      <c r="D146" s="69" t="s">
        <v>175</v>
      </c>
      <c r="E146" s="69" t="s">
        <v>175</v>
      </c>
      <c r="F146" s="67" t="s">
        <v>175</v>
      </c>
      <c r="G146" s="69">
        <v>4.5075032000000004</v>
      </c>
      <c r="H146" s="69" t="s">
        <v>175</v>
      </c>
      <c r="I146" s="67" t="s">
        <v>175</v>
      </c>
      <c r="J146" s="69" t="s">
        <v>175</v>
      </c>
      <c r="K146" s="69" t="s">
        <v>175</v>
      </c>
      <c r="L146" s="67" t="s">
        <v>175</v>
      </c>
      <c r="M146" s="69" t="s">
        <v>175</v>
      </c>
      <c r="N146" s="69" t="s">
        <v>175</v>
      </c>
      <c r="O146" s="69" t="s">
        <v>175</v>
      </c>
      <c r="P146" s="69" t="s">
        <v>175</v>
      </c>
      <c r="Q146" s="69" t="s">
        <v>175</v>
      </c>
      <c r="R146" s="69" t="s">
        <v>175</v>
      </c>
      <c r="S146" s="67" t="s">
        <v>175</v>
      </c>
      <c r="T146" s="69" t="s">
        <v>175</v>
      </c>
      <c r="U146" s="69" t="s">
        <v>175</v>
      </c>
    </row>
    <row r="147" spans="1:21" ht="12.75" customHeight="1" x14ac:dyDescent="0.25">
      <c r="A147" s="62"/>
      <c r="B147" s="73" t="s">
        <v>25</v>
      </c>
      <c r="C147" s="69">
        <v>38.4648194002704</v>
      </c>
      <c r="D147" s="69">
        <v>37.242740521988303</v>
      </c>
      <c r="E147" s="69">
        <v>35.900503714191402</v>
      </c>
      <c r="F147" s="69">
        <v>37.6798831051603</v>
      </c>
      <c r="G147" s="69">
        <v>40.195819116810199</v>
      </c>
      <c r="H147" s="69">
        <v>39.037558955407697</v>
      </c>
      <c r="I147" s="69">
        <v>42.652410144352402</v>
      </c>
      <c r="J147" s="69">
        <v>42.309067012538399</v>
      </c>
      <c r="K147" s="69">
        <v>42.5776323392517</v>
      </c>
      <c r="L147" s="69">
        <v>42.674369689278997</v>
      </c>
      <c r="M147" s="69">
        <v>40.747697171244702</v>
      </c>
      <c r="N147" s="69">
        <v>39.914948118073397</v>
      </c>
      <c r="O147" s="69">
        <v>36.155142727188903</v>
      </c>
      <c r="P147" s="69">
        <v>33.862087718130802</v>
      </c>
      <c r="Q147" s="69">
        <v>31.4796031684571</v>
      </c>
      <c r="R147" s="69">
        <v>27.512855900991401</v>
      </c>
      <c r="S147" s="67">
        <v>26.845026383665399</v>
      </c>
      <c r="T147" s="69">
        <v>27.448958078557599</v>
      </c>
      <c r="U147" s="69">
        <v>25.149517462516702</v>
      </c>
    </row>
    <row r="148" spans="1:21" ht="12.75" customHeight="1" x14ac:dyDescent="0.25">
      <c r="A148" s="62"/>
      <c r="B148" s="72" t="s">
        <v>77</v>
      </c>
      <c r="C148" s="68" t="s">
        <v>175</v>
      </c>
      <c r="D148" s="68" t="s">
        <v>175</v>
      </c>
      <c r="E148" s="68" t="s">
        <v>175</v>
      </c>
      <c r="F148" s="68" t="s">
        <v>175</v>
      </c>
      <c r="G148" s="68">
        <v>167.1163</v>
      </c>
      <c r="H148" s="68" t="s">
        <v>175</v>
      </c>
      <c r="I148" s="68" t="s">
        <v>175</v>
      </c>
      <c r="J148" s="68" t="s">
        <v>175</v>
      </c>
      <c r="K148" s="68" t="s">
        <v>175</v>
      </c>
      <c r="L148" s="68" t="s">
        <v>175</v>
      </c>
      <c r="M148" s="68" t="s">
        <v>175</v>
      </c>
      <c r="N148" s="68" t="s">
        <v>175</v>
      </c>
      <c r="O148" s="68" t="s">
        <v>175</v>
      </c>
      <c r="P148" s="68" t="s">
        <v>175</v>
      </c>
      <c r="Q148" s="68" t="s">
        <v>175</v>
      </c>
      <c r="R148" s="68" t="s">
        <v>175</v>
      </c>
      <c r="S148" s="68" t="s">
        <v>175</v>
      </c>
      <c r="T148" s="68" t="s">
        <v>175</v>
      </c>
      <c r="U148" s="68" t="s">
        <v>175</v>
      </c>
    </row>
    <row r="149" spans="1:21" ht="12.75" customHeight="1" x14ac:dyDescent="0.25">
      <c r="A149" s="62"/>
      <c r="B149" s="72" t="s">
        <v>164</v>
      </c>
      <c r="C149" s="68" t="s">
        <v>175</v>
      </c>
      <c r="D149" s="68" t="s">
        <v>175</v>
      </c>
      <c r="E149" s="68" t="s">
        <v>175</v>
      </c>
      <c r="F149" s="68" t="s">
        <v>175</v>
      </c>
      <c r="G149" s="77">
        <v>-0.31232557769000002</v>
      </c>
      <c r="H149" s="68">
        <v>1.9823944999999999E-2</v>
      </c>
      <c r="I149" s="68">
        <v>3.2370884000000003E-2</v>
      </c>
      <c r="J149" s="68">
        <v>8.5169782999999999E-2</v>
      </c>
      <c r="K149" s="68">
        <v>0.17117955200000001</v>
      </c>
      <c r="L149" s="68">
        <v>4.7036639999999998E-2</v>
      </c>
      <c r="M149" s="68">
        <v>9.2473928999999996E-2</v>
      </c>
      <c r="N149" s="68" t="s">
        <v>175</v>
      </c>
      <c r="O149" s="68" t="s">
        <v>175</v>
      </c>
      <c r="P149" s="68" t="s">
        <v>175</v>
      </c>
      <c r="Q149" s="68" t="s">
        <v>175</v>
      </c>
      <c r="R149" s="68" t="s">
        <v>175</v>
      </c>
      <c r="S149" s="68" t="s">
        <v>175</v>
      </c>
      <c r="T149" s="68" t="s">
        <v>175</v>
      </c>
      <c r="U149" s="68" t="s">
        <v>175</v>
      </c>
    </row>
    <row r="150" spans="1:21" ht="12.75" customHeight="1" x14ac:dyDescent="0.25">
      <c r="A150" s="62"/>
      <c r="B150" s="72" t="s">
        <v>78</v>
      </c>
      <c r="C150" s="71" t="s">
        <v>175</v>
      </c>
      <c r="D150" s="71" t="s">
        <v>175</v>
      </c>
      <c r="E150" s="71" t="s">
        <v>175</v>
      </c>
      <c r="F150" s="71" t="s">
        <v>175</v>
      </c>
      <c r="G150" s="68">
        <v>34.403790000000001</v>
      </c>
      <c r="H150" s="68" t="s">
        <v>175</v>
      </c>
      <c r="I150" s="68" t="s">
        <v>175</v>
      </c>
      <c r="J150" s="68" t="s">
        <v>175</v>
      </c>
      <c r="K150" s="68" t="s">
        <v>175</v>
      </c>
      <c r="L150" s="68" t="s">
        <v>175</v>
      </c>
      <c r="M150" s="68" t="s">
        <v>175</v>
      </c>
      <c r="N150" s="68" t="s">
        <v>175</v>
      </c>
      <c r="O150" s="71" t="s">
        <v>175</v>
      </c>
      <c r="P150" s="71" t="s">
        <v>175</v>
      </c>
      <c r="Q150" s="71" t="s">
        <v>175</v>
      </c>
      <c r="R150" s="71" t="s">
        <v>175</v>
      </c>
      <c r="S150" s="71" t="s">
        <v>175</v>
      </c>
      <c r="T150" s="71" t="s">
        <v>175</v>
      </c>
      <c r="U150" s="71" t="s">
        <v>175</v>
      </c>
    </row>
    <row r="151" spans="1:21" ht="12.75" customHeight="1" x14ac:dyDescent="0.25">
      <c r="A151" s="62"/>
      <c r="B151" s="72" t="s">
        <v>165</v>
      </c>
      <c r="C151" s="71" t="s">
        <v>175</v>
      </c>
      <c r="D151" s="71" t="s">
        <v>175</v>
      </c>
      <c r="E151" s="71" t="s">
        <v>175</v>
      </c>
      <c r="F151" s="68" t="s">
        <v>175</v>
      </c>
      <c r="G151" s="71">
        <v>4.59924</v>
      </c>
      <c r="H151" s="71" t="s">
        <v>175</v>
      </c>
      <c r="I151" s="71" t="s">
        <v>175</v>
      </c>
      <c r="J151" s="71" t="s">
        <v>175</v>
      </c>
      <c r="K151" s="71" t="s">
        <v>175</v>
      </c>
      <c r="L151" s="71" t="s">
        <v>175</v>
      </c>
      <c r="M151" s="71" t="s">
        <v>175</v>
      </c>
      <c r="N151" s="71" t="s">
        <v>175</v>
      </c>
      <c r="O151" s="71" t="s">
        <v>175</v>
      </c>
      <c r="P151" s="71" t="s">
        <v>175</v>
      </c>
      <c r="Q151" s="71" t="s">
        <v>175</v>
      </c>
      <c r="R151" s="71" t="s">
        <v>175</v>
      </c>
      <c r="S151" s="71" t="s">
        <v>175</v>
      </c>
      <c r="T151" s="71" t="s">
        <v>175</v>
      </c>
      <c r="U151" s="71" t="s">
        <v>175</v>
      </c>
    </row>
    <row r="152" spans="1:21" ht="12.75" customHeight="1" x14ac:dyDescent="0.25">
      <c r="A152" s="62"/>
      <c r="B152" s="72" t="s">
        <v>79</v>
      </c>
      <c r="C152" s="71">
        <v>62.616312073579998</v>
      </c>
      <c r="D152" s="71" t="s">
        <v>175</v>
      </c>
      <c r="E152" s="71" t="s">
        <v>175</v>
      </c>
      <c r="F152" s="68" t="s">
        <v>175</v>
      </c>
      <c r="G152" s="71">
        <v>159.96039250000001</v>
      </c>
      <c r="H152" s="71" t="s">
        <v>175</v>
      </c>
      <c r="I152" s="68" t="s">
        <v>175</v>
      </c>
      <c r="J152" s="71" t="s">
        <v>175</v>
      </c>
      <c r="K152" s="71" t="s">
        <v>175</v>
      </c>
      <c r="L152" s="71" t="s">
        <v>175</v>
      </c>
      <c r="M152" s="71" t="s">
        <v>175</v>
      </c>
      <c r="N152" s="71" t="s">
        <v>175</v>
      </c>
      <c r="O152" s="71" t="s">
        <v>175</v>
      </c>
      <c r="P152" s="71" t="s">
        <v>175</v>
      </c>
      <c r="Q152" s="71" t="s">
        <v>175</v>
      </c>
      <c r="R152" s="71" t="s">
        <v>175</v>
      </c>
      <c r="S152" s="68" t="s">
        <v>175</v>
      </c>
      <c r="T152" s="71" t="s">
        <v>175</v>
      </c>
      <c r="U152" s="71" t="s">
        <v>175</v>
      </c>
    </row>
    <row r="153" spans="1:21" ht="12.75" customHeight="1" x14ac:dyDescent="0.25">
      <c r="A153" s="62"/>
      <c r="B153" s="73" t="s">
        <v>80</v>
      </c>
      <c r="C153" s="69" t="s">
        <v>175</v>
      </c>
      <c r="D153" s="69" t="s">
        <v>175</v>
      </c>
      <c r="E153" s="69" t="s">
        <v>175</v>
      </c>
      <c r="F153" s="67" t="s">
        <v>175</v>
      </c>
      <c r="G153" s="69">
        <v>98.800839999999994</v>
      </c>
      <c r="H153" s="69" t="s">
        <v>175</v>
      </c>
      <c r="I153" s="69" t="s">
        <v>175</v>
      </c>
      <c r="J153" s="69" t="s">
        <v>175</v>
      </c>
      <c r="K153" s="69" t="s">
        <v>175</v>
      </c>
      <c r="L153" s="69" t="s">
        <v>175</v>
      </c>
      <c r="M153" s="69" t="s">
        <v>175</v>
      </c>
      <c r="N153" s="69" t="s">
        <v>175</v>
      </c>
      <c r="O153" s="69" t="s">
        <v>175</v>
      </c>
      <c r="P153" s="69" t="s">
        <v>175</v>
      </c>
      <c r="Q153" s="69" t="s">
        <v>175</v>
      </c>
      <c r="R153" s="69" t="s">
        <v>175</v>
      </c>
      <c r="S153" s="69" t="s">
        <v>175</v>
      </c>
      <c r="T153" s="69" t="s">
        <v>175</v>
      </c>
      <c r="U153" s="69" t="s">
        <v>175</v>
      </c>
    </row>
    <row r="154" spans="1:21" ht="12.75" customHeight="1" x14ac:dyDescent="0.25">
      <c r="A154" s="62"/>
      <c r="B154" s="73" t="s">
        <v>81</v>
      </c>
      <c r="C154" s="69" t="s">
        <v>175</v>
      </c>
      <c r="D154" s="69" t="s">
        <v>175</v>
      </c>
      <c r="E154" s="69" t="s">
        <v>175</v>
      </c>
      <c r="F154" s="67" t="s">
        <v>175</v>
      </c>
      <c r="G154" s="69">
        <v>100.74012</v>
      </c>
      <c r="H154" s="69" t="s">
        <v>175</v>
      </c>
      <c r="I154" s="69" t="s">
        <v>175</v>
      </c>
      <c r="J154" s="69" t="s">
        <v>175</v>
      </c>
      <c r="K154" s="69" t="s">
        <v>175</v>
      </c>
      <c r="L154" s="69" t="s">
        <v>175</v>
      </c>
      <c r="M154" s="69" t="s">
        <v>175</v>
      </c>
      <c r="N154" s="69" t="s">
        <v>175</v>
      </c>
      <c r="O154" s="69" t="s">
        <v>175</v>
      </c>
      <c r="P154" s="69" t="s">
        <v>175</v>
      </c>
      <c r="Q154" s="69" t="s">
        <v>175</v>
      </c>
      <c r="R154" s="69" t="s">
        <v>175</v>
      </c>
      <c r="S154" s="69" t="s">
        <v>175</v>
      </c>
      <c r="T154" s="69" t="s">
        <v>175</v>
      </c>
      <c r="U154" s="69" t="s">
        <v>175</v>
      </c>
    </row>
    <row r="155" spans="1:21" ht="12.75" customHeight="1" x14ac:dyDescent="0.25">
      <c r="A155" s="62"/>
      <c r="B155" s="73" t="s">
        <v>82</v>
      </c>
      <c r="C155" s="70">
        <v>430.23502902613001</v>
      </c>
      <c r="D155" s="70">
        <v>415.43270103279599</v>
      </c>
      <c r="E155" s="70">
        <v>403.45076203517101</v>
      </c>
      <c r="F155" s="70">
        <v>416.80855514168701</v>
      </c>
      <c r="G155" s="70">
        <v>412.83292648093197</v>
      </c>
      <c r="H155" s="70">
        <v>419.43550324613898</v>
      </c>
      <c r="I155" s="70">
        <v>426.61139106804802</v>
      </c>
      <c r="J155" s="70">
        <v>419.70154681469302</v>
      </c>
      <c r="K155" s="70">
        <v>389.76884685774201</v>
      </c>
      <c r="L155" s="70">
        <v>376.94671891815</v>
      </c>
      <c r="M155" s="70">
        <v>365.72290199202399</v>
      </c>
      <c r="N155" s="70">
        <v>362.715196934066</v>
      </c>
      <c r="O155" s="70">
        <v>343.57742918139701</v>
      </c>
      <c r="P155" s="70">
        <v>354.649061501777</v>
      </c>
      <c r="Q155" s="70">
        <v>352.22324722056499</v>
      </c>
      <c r="R155" s="70">
        <v>353.69414196421098</v>
      </c>
      <c r="S155" s="70">
        <v>362.19971799621101</v>
      </c>
      <c r="T155" s="70">
        <v>357.020363364888</v>
      </c>
      <c r="U155" s="70">
        <v>356.375344359878</v>
      </c>
    </row>
    <row r="156" spans="1:21" ht="12.75" customHeight="1" x14ac:dyDescent="0.25">
      <c r="A156" s="62"/>
      <c r="B156" s="73" t="s">
        <v>26</v>
      </c>
      <c r="C156" s="69">
        <v>63.763098363006101</v>
      </c>
      <c r="D156" s="69">
        <v>66.130267046016996</v>
      </c>
      <c r="E156" s="69">
        <v>65.691421811926801</v>
      </c>
      <c r="F156" s="67">
        <v>63.2799399826391</v>
      </c>
      <c r="G156" s="69">
        <v>63.7030838805304</v>
      </c>
      <c r="H156" s="69">
        <v>70.492957029145899</v>
      </c>
      <c r="I156" s="67">
        <v>64.975660655876794</v>
      </c>
      <c r="J156" s="69">
        <v>67.498520623904298</v>
      </c>
      <c r="K156" s="69">
        <v>73.745654207798495</v>
      </c>
      <c r="L156" s="67">
        <v>80.530097590355496</v>
      </c>
      <c r="M156" s="69">
        <v>79.901128502386499</v>
      </c>
      <c r="N156" s="69">
        <v>80.032865623427298</v>
      </c>
      <c r="O156" s="69">
        <v>84.685752419792095</v>
      </c>
      <c r="P156" s="69">
        <v>89.197053241181095</v>
      </c>
      <c r="Q156" s="69">
        <v>84.022056356602505</v>
      </c>
      <c r="R156" s="69">
        <v>91.880694302052305</v>
      </c>
      <c r="S156" s="67">
        <v>80.357725482728696</v>
      </c>
      <c r="T156" s="69">
        <v>77.232479259034804</v>
      </c>
      <c r="U156" s="69">
        <v>75.423544425529698</v>
      </c>
    </row>
    <row r="157" spans="1:21" ht="12.75" customHeight="1" x14ac:dyDescent="0.25">
      <c r="A157" s="62"/>
      <c r="B157" s="73" t="s">
        <v>27</v>
      </c>
      <c r="C157" s="69">
        <v>41.212852630500002</v>
      </c>
      <c r="D157" s="69">
        <v>37.019462198799999</v>
      </c>
      <c r="E157" s="69">
        <v>27.580863186799998</v>
      </c>
      <c r="F157" s="69">
        <v>22.219291137199999</v>
      </c>
      <c r="G157" s="69">
        <v>18.974707715499999</v>
      </c>
      <c r="H157" s="69">
        <v>16.002120826430001</v>
      </c>
      <c r="I157" s="69">
        <v>16.032162238289999</v>
      </c>
      <c r="J157" s="69">
        <v>13.326019302500001</v>
      </c>
      <c r="K157" s="69">
        <v>11.4486368287</v>
      </c>
      <c r="L157" s="69">
        <v>9.5114745932000009</v>
      </c>
      <c r="M157" s="69">
        <v>8.4869068139100001</v>
      </c>
      <c r="N157" s="69">
        <v>9.4376757868250003</v>
      </c>
      <c r="O157" s="69">
        <v>9.7342892055300005</v>
      </c>
      <c r="P157" s="69">
        <v>10.2182960571</v>
      </c>
      <c r="Q157" s="69">
        <v>10.361749111</v>
      </c>
      <c r="R157" s="69">
        <v>10.502412333000001</v>
      </c>
      <c r="S157" s="67" t="s">
        <v>175</v>
      </c>
      <c r="T157" s="69" t="s">
        <v>175</v>
      </c>
      <c r="U157" s="69" t="s">
        <v>175</v>
      </c>
    </row>
    <row r="158" spans="1:21" ht="12.75" customHeight="1" x14ac:dyDescent="0.25">
      <c r="A158" s="62"/>
      <c r="B158" s="72" t="s">
        <v>28</v>
      </c>
      <c r="C158" s="68">
        <v>206.51367650294</v>
      </c>
      <c r="D158" s="68">
        <v>154.22173615949399</v>
      </c>
      <c r="E158" s="68">
        <v>143.103348126952</v>
      </c>
      <c r="F158" s="68">
        <v>139.559426932333</v>
      </c>
      <c r="G158" s="68">
        <v>133.798663364487</v>
      </c>
      <c r="H158" s="68">
        <v>141.48418026576701</v>
      </c>
      <c r="I158" s="68">
        <v>148.52706915416499</v>
      </c>
      <c r="J158" s="68">
        <v>129.62802015589301</v>
      </c>
      <c r="K158" s="68">
        <v>109.56818136061</v>
      </c>
      <c r="L158" s="68">
        <v>93.506838871220495</v>
      </c>
      <c r="M158" s="68">
        <v>98.2314509072352</v>
      </c>
      <c r="N158" s="68">
        <v>101.935604090232</v>
      </c>
      <c r="O158" s="68">
        <v>110.56257963667601</v>
      </c>
      <c r="P158" s="68">
        <v>117.56655323824801</v>
      </c>
      <c r="Q158" s="68">
        <v>119.99811010339</v>
      </c>
      <c r="R158" s="68">
        <v>112.344265317939</v>
      </c>
      <c r="S158" s="68">
        <v>116.978427343474</v>
      </c>
      <c r="T158" s="68">
        <v>116.52984170561901</v>
      </c>
      <c r="U158" s="68">
        <v>109.50131358455501</v>
      </c>
    </row>
    <row r="159" spans="1:21" ht="12.75" customHeight="1" x14ac:dyDescent="0.25">
      <c r="A159" s="62"/>
      <c r="B159" s="72" t="s">
        <v>83</v>
      </c>
      <c r="C159" s="68">
        <v>3438.9749145082701</v>
      </c>
      <c r="D159" s="68">
        <v>3249.7384018539301</v>
      </c>
      <c r="E159" s="68">
        <v>2655.9950962256398</v>
      </c>
      <c r="F159" s="68">
        <v>2417.4292021504898</v>
      </c>
      <c r="G159" s="68">
        <v>2142.6829389326399</v>
      </c>
      <c r="H159" s="68">
        <v>2079.9193972093099</v>
      </c>
      <c r="I159" s="68">
        <v>2038.14447824904</v>
      </c>
      <c r="J159" s="68">
        <v>1877.0974262565901</v>
      </c>
      <c r="K159" s="68">
        <v>1711.99561315592</v>
      </c>
      <c r="L159" s="68">
        <v>1660.00059611145</v>
      </c>
      <c r="M159" s="68">
        <v>1653.0876785892899</v>
      </c>
      <c r="N159" s="68">
        <v>1608.7847506871699</v>
      </c>
      <c r="O159" s="68">
        <v>1631.58945846138</v>
      </c>
      <c r="P159" s="68">
        <v>1671.78864960039</v>
      </c>
      <c r="Q159" s="68">
        <v>1675.93577343128</v>
      </c>
      <c r="R159" s="68">
        <v>1695.3442696730899</v>
      </c>
      <c r="S159" s="68">
        <v>1751.9355470242499</v>
      </c>
      <c r="T159" s="68">
        <v>1757.8417153912101</v>
      </c>
      <c r="U159" s="68">
        <v>1690.9743685708199</v>
      </c>
    </row>
    <row r="160" spans="1:21" ht="12.75" customHeight="1" x14ac:dyDescent="0.25">
      <c r="A160" s="62"/>
      <c r="B160" s="72" t="s">
        <v>133</v>
      </c>
      <c r="C160" s="71" t="s">
        <v>175</v>
      </c>
      <c r="D160" s="71" t="s">
        <v>175</v>
      </c>
      <c r="E160" s="71" t="s">
        <v>175</v>
      </c>
      <c r="F160" s="71" t="s">
        <v>175</v>
      </c>
      <c r="G160" s="68" t="s">
        <v>175</v>
      </c>
      <c r="H160" s="68" t="s">
        <v>175</v>
      </c>
      <c r="I160" s="68" t="s">
        <v>175</v>
      </c>
      <c r="J160" s="68" t="s">
        <v>175</v>
      </c>
      <c r="K160" s="68" t="s">
        <v>175</v>
      </c>
      <c r="L160" s="68" t="s">
        <v>175</v>
      </c>
      <c r="M160" s="68" t="s">
        <v>175</v>
      </c>
      <c r="N160" s="68" t="s">
        <v>175</v>
      </c>
      <c r="O160" s="76">
        <v>-4.6287050699999996</v>
      </c>
      <c r="P160" s="71" t="s">
        <v>175</v>
      </c>
      <c r="Q160" s="71" t="s">
        <v>175</v>
      </c>
      <c r="R160" s="71" t="s">
        <v>175</v>
      </c>
      <c r="S160" s="71" t="s">
        <v>175</v>
      </c>
      <c r="T160" s="71" t="s">
        <v>175</v>
      </c>
      <c r="U160" s="71" t="s">
        <v>175</v>
      </c>
    </row>
    <row r="161" spans="1:21" ht="12.75" customHeight="1" x14ac:dyDescent="0.25">
      <c r="A161" s="62"/>
      <c r="B161" s="72" t="s">
        <v>166</v>
      </c>
      <c r="C161" s="71" t="s">
        <v>175</v>
      </c>
      <c r="D161" s="71" t="s">
        <v>175</v>
      </c>
      <c r="E161" s="71" t="s">
        <v>175</v>
      </c>
      <c r="F161" s="68" t="s">
        <v>175</v>
      </c>
      <c r="G161" s="71">
        <v>7.4653499999999998E-2</v>
      </c>
      <c r="H161" s="71" t="s">
        <v>175</v>
      </c>
      <c r="I161" s="71" t="s">
        <v>175</v>
      </c>
      <c r="J161" s="71" t="s">
        <v>175</v>
      </c>
      <c r="K161" s="71" t="s">
        <v>175</v>
      </c>
      <c r="L161" s="71" t="s">
        <v>175</v>
      </c>
      <c r="M161" s="71" t="s">
        <v>175</v>
      </c>
      <c r="N161" s="71" t="s">
        <v>175</v>
      </c>
      <c r="O161" s="71" t="s">
        <v>175</v>
      </c>
      <c r="P161" s="71" t="s">
        <v>175</v>
      </c>
      <c r="Q161" s="71" t="s">
        <v>175</v>
      </c>
      <c r="R161" s="71" t="s">
        <v>175</v>
      </c>
      <c r="S161" s="71" t="s">
        <v>175</v>
      </c>
      <c r="T161" s="71" t="s">
        <v>175</v>
      </c>
      <c r="U161" s="71" t="s">
        <v>175</v>
      </c>
    </row>
    <row r="162" spans="1:21" ht="12.75" customHeight="1" x14ac:dyDescent="0.25">
      <c r="A162" s="62"/>
      <c r="B162" s="72" t="s">
        <v>84</v>
      </c>
      <c r="C162" s="71" t="s">
        <v>175</v>
      </c>
      <c r="D162" s="71" t="s">
        <v>175</v>
      </c>
      <c r="E162" s="71" t="s">
        <v>175</v>
      </c>
      <c r="F162" s="68" t="s">
        <v>175</v>
      </c>
      <c r="G162" s="71">
        <v>0.54083643000000003</v>
      </c>
      <c r="H162" s="71" t="s">
        <v>175</v>
      </c>
      <c r="I162" s="68" t="s">
        <v>175</v>
      </c>
      <c r="J162" s="71" t="s">
        <v>175</v>
      </c>
      <c r="K162" s="71" t="s">
        <v>175</v>
      </c>
      <c r="L162" s="71" t="s">
        <v>175</v>
      </c>
      <c r="M162" s="71" t="s">
        <v>175</v>
      </c>
      <c r="N162" s="71" t="s">
        <v>175</v>
      </c>
      <c r="O162" s="71" t="s">
        <v>175</v>
      </c>
      <c r="P162" s="71" t="s">
        <v>175</v>
      </c>
      <c r="Q162" s="71" t="s">
        <v>175</v>
      </c>
      <c r="R162" s="71" t="s">
        <v>175</v>
      </c>
      <c r="S162" s="68" t="s">
        <v>175</v>
      </c>
      <c r="T162" s="71" t="s">
        <v>175</v>
      </c>
      <c r="U162" s="71" t="s">
        <v>175</v>
      </c>
    </row>
    <row r="163" spans="1:21" ht="12.75" customHeight="1" x14ac:dyDescent="0.25">
      <c r="A163" s="62"/>
      <c r="B163" s="73" t="s">
        <v>134</v>
      </c>
      <c r="C163" s="69" t="s">
        <v>175</v>
      </c>
      <c r="D163" s="69" t="s">
        <v>175</v>
      </c>
      <c r="E163" s="69" t="s">
        <v>175</v>
      </c>
      <c r="F163" s="67" t="s">
        <v>175</v>
      </c>
      <c r="G163" s="69">
        <v>0.47885306770000002</v>
      </c>
      <c r="H163" s="69" t="s">
        <v>175</v>
      </c>
      <c r="I163" s="69" t="s">
        <v>175</v>
      </c>
      <c r="J163" s="69" t="s">
        <v>175</v>
      </c>
      <c r="K163" s="69" t="s">
        <v>175</v>
      </c>
      <c r="L163" s="69" t="s">
        <v>175</v>
      </c>
      <c r="M163" s="69" t="s">
        <v>175</v>
      </c>
      <c r="N163" s="69" t="s">
        <v>175</v>
      </c>
      <c r="O163" s="69" t="s">
        <v>175</v>
      </c>
      <c r="P163" s="69" t="s">
        <v>175</v>
      </c>
      <c r="Q163" s="69" t="s">
        <v>175</v>
      </c>
      <c r="R163" s="69" t="s">
        <v>175</v>
      </c>
      <c r="S163" s="69" t="s">
        <v>175</v>
      </c>
      <c r="T163" s="69" t="s">
        <v>175</v>
      </c>
      <c r="U163" s="69" t="s">
        <v>175</v>
      </c>
    </row>
    <row r="164" spans="1:21" customFormat="1" x14ac:dyDescent="0.25">
      <c r="B164" s="73" t="s">
        <v>181</v>
      </c>
      <c r="C164" s="69" t="s">
        <v>175</v>
      </c>
      <c r="D164" s="69" t="s">
        <v>175</v>
      </c>
      <c r="E164" s="69" t="s">
        <v>175</v>
      </c>
      <c r="F164" s="67" t="s">
        <v>175</v>
      </c>
      <c r="G164" s="69" t="s">
        <v>175</v>
      </c>
      <c r="H164" s="69" t="s">
        <v>175</v>
      </c>
      <c r="I164" s="69" t="s">
        <v>175</v>
      </c>
      <c r="J164" s="69" t="s">
        <v>175</v>
      </c>
      <c r="K164" s="69" t="s">
        <v>175</v>
      </c>
      <c r="L164" s="69" t="s">
        <v>175</v>
      </c>
      <c r="M164" s="69" t="s">
        <v>175</v>
      </c>
      <c r="N164" s="69" t="s">
        <v>175</v>
      </c>
      <c r="O164" s="69" t="s">
        <v>175</v>
      </c>
      <c r="P164" s="69" t="s">
        <v>175</v>
      </c>
      <c r="Q164" s="69" t="s">
        <v>175</v>
      </c>
      <c r="R164" s="69" t="s">
        <v>175</v>
      </c>
      <c r="S164" s="69" t="s">
        <v>175</v>
      </c>
      <c r="T164" s="69">
        <v>0.233436</v>
      </c>
      <c r="U164" s="69" t="s">
        <v>175</v>
      </c>
    </row>
    <row r="165" spans="1:21" ht="12.75" customHeight="1" x14ac:dyDescent="0.25">
      <c r="A165" s="62"/>
      <c r="B165" s="73" t="s">
        <v>135</v>
      </c>
      <c r="C165" s="70" t="s">
        <v>175</v>
      </c>
      <c r="D165" s="70" t="s">
        <v>175</v>
      </c>
      <c r="E165" s="70" t="s">
        <v>175</v>
      </c>
      <c r="F165" s="70" t="s">
        <v>175</v>
      </c>
      <c r="G165" s="70" t="s">
        <v>175</v>
      </c>
      <c r="H165" s="70" t="s">
        <v>175</v>
      </c>
      <c r="I165" s="70" t="s">
        <v>175</v>
      </c>
      <c r="J165" s="70" t="s">
        <v>175</v>
      </c>
      <c r="K165" s="78">
        <v>-1.42274736</v>
      </c>
      <c r="L165" s="70" t="s">
        <v>175</v>
      </c>
      <c r="M165" s="70" t="s">
        <v>175</v>
      </c>
      <c r="N165" s="70" t="s">
        <v>175</v>
      </c>
      <c r="O165" s="70" t="s">
        <v>175</v>
      </c>
      <c r="P165" s="70" t="s">
        <v>175</v>
      </c>
      <c r="Q165" s="70" t="s">
        <v>175</v>
      </c>
      <c r="R165" s="70" t="s">
        <v>175</v>
      </c>
      <c r="S165" s="70" t="s">
        <v>175</v>
      </c>
      <c r="T165" s="70" t="s">
        <v>175</v>
      </c>
      <c r="U165" s="70" t="s">
        <v>175</v>
      </c>
    </row>
    <row r="166" spans="1:21" ht="12.75" customHeight="1" x14ac:dyDescent="0.25">
      <c r="A166" s="62"/>
      <c r="B166" s="73" t="s">
        <v>167</v>
      </c>
      <c r="C166" s="69">
        <v>150.02897469999999</v>
      </c>
      <c r="D166" s="69" t="s">
        <v>175</v>
      </c>
      <c r="E166" s="69" t="s">
        <v>175</v>
      </c>
      <c r="F166" s="67" t="s">
        <v>175</v>
      </c>
      <c r="G166" s="69" t="s">
        <v>175</v>
      </c>
      <c r="H166" s="69" t="s">
        <v>175</v>
      </c>
      <c r="I166" s="67" t="s">
        <v>175</v>
      </c>
      <c r="J166" s="69" t="s">
        <v>175</v>
      </c>
      <c r="K166" s="69" t="s">
        <v>175</v>
      </c>
      <c r="L166" s="67" t="s">
        <v>175</v>
      </c>
      <c r="M166" s="69" t="s">
        <v>175</v>
      </c>
      <c r="N166" s="69" t="s">
        <v>175</v>
      </c>
      <c r="O166" s="69" t="s">
        <v>175</v>
      </c>
      <c r="P166" s="69" t="s">
        <v>175</v>
      </c>
      <c r="Q166" s="69" t="s">
        <v>175</v>
      </c>
      <c r="R166" s="69" t="s">
        <v>175</v>
      </c>
      <c r="S166" s="67" t="s">
        <v>175</v>
      </c>
      <c r="T166" s="69" t="s">
        <v>175</v>
      </c>
      <c r="U166" s="69" t="s">
        <v>175</v>
      </c>
    </row>
    <row r="167" spans="1:21" ht="12.75" customHeight="1" x14ac:dyDescent="0.25">
      <c r="A167" s="62"/>
      <c r="B167" s="73" t="s">
        <v>136</v>
      </c>
      <c r="C167" s="69" t="s">
        <v>175</v>
      </c>
      <c r="D167" s="69" t="s">
        <v>175</v>
      </c>
      <c r="E167" s="69" t="s">
        <v>175</v>
      </c>
      <c r="F167" s="69" t="s">
        <v>175</v>
      </c>
      <c r="G167" s="69">
        <v>3.3208929999999999</v>
      </c>
      <c r="H167" s="69">
        <v>3.5713279999999998</v>
      </c>
      <c r="I167" s="69" t="s">
        <v>175</v>
      </c>
      <c r="J167" s="69" t="s">
        <v>175</v>
      </c>
      <c r="K167" s="69" t="s">
        <v>175</v>
      </c>
      <c r="L167" s="69" t="s">
        <v>175</v>
      </c>
      <c r="M167" s="69" t="s">
        <v>175</v>
      </c>
      <c r="N167" s="69" t="s">
        <v>175</v>
      </c>
      <c r="O167" s="69" t="s">
        <v>175</v>
      </c>
      <c r="P167" s="69" t="s">
        <v>175</v>
      </c>
      <c r="Q167" s="69" t="s">
        <v>175</v>
      </c>
      <c r="R167" s="69" t="s">
        <v>175</v>
      </c>
      <c r="S167" s="67" t="s">
        <v>175</v>
      </c>
      <c r="T167" s="69" t="s">
        <v>175</v>
      </c>
      <c r="U167" s="69" t="s">
        <v>175</v>
      </c>
    </row>
    <row r="168" spans="1:21" ht="12.75" customHeight="1" x14ac:dyDescent="0.25">
      <c r="A168" s="62"/>
      <c r="B168" s="72" t="s">
        <v>137</v>
      </c>
      <c r="C168" s="68" t="s">
        <v>175</v>
      </c>
      <c r="D168" s="68" t="s">
        <v>175</v>
      </c>
      <c r="E168" s="68" t="s">
        <v>175</v>
      </c>
      <c r="F168" s="68" t="s">
        <v>175</v>
      </c>
      <c r="G168" s="68" t="s">
        <v>175</v>
      </c>
      <c r="H168" s="77">
        <v>-0.57636359999999998</v>
      </c>
      <c r="I168" s="68" t="s">
        <v>175</v>
      </c>
      <c r="J168" s="68" t="s">
        <v>175</v>
      </c>
      <c r="K168" s="68" t="s">
        <v>175</v>
      </c>
      <c r="L168" s="68" t="s">
        <v>175</v>
      </c>
      <c r="M168" s="68" t="s">
        <v>175</v>
      </c>
      <c r="N168" s="68" t="s">
        <v>175</v>
      </c>
      <c r="O168" s="68" t="s">
        <v>175</v>
      </c>
      <c r="P168" s="68" t="s">
        <v>175</v>
      </c>
      <c r="Q168" s="68" t="s">
        <v>175</v>
      </c>
      <c r="R168" s="68" t="s">
        <v>175</v>
      </c>
      <c r="S168" s="68" t="s">
        <v>175</v>
      </c>
      <c r="T168" s="68" t="s">
        <v>175</v>
      </c>
      <c r="U168" s="68" t="s">
        <v>175</v>
      </c>
    </row>
    <row r="169" spans="1:21" ht="12.75" customHeight="1" x14ac:dyDescent="0.25">
      <c r="A169" s="62"/>
      <c r="B169" s="72" t="s">
        <v>168</v>
      </c>
      <c r="C169" s="68" t="s">
        <v>175</v>
      </c>
      <c r="D169" s="68" t="s">
        <v>175</v>
      </c>
      <c r="E169" s="68" t="s">
        <v>175</v>
      </c>
      <c r="F169" s="68" t="s">
        <v>175</v>
      </c>
      <c r="G169" s="68">
        <v>26.859079999999999</v>
      </c>
      <c r="H169" s="68" t="s">
        <v>175</v>
      </c>
      <c r="I169" s="68" t="s">
        <v>175</v>
      </c>
      <c r="J169" s="68" t="s">
        <v>175</v>
      </c>
      <c r="K169" s="68" t="s">
        <v>175</v>
      </c>
      <c r="L169" s="68" t="s">
        <v>175</v>
      </c>
      <c r="M169" s="68" t="s">
        <v>175</v>
      </c>
      <c r="N169" s="68" t="s">
        <v>175</v>
      </c>
      <c r="O169" s="68" t="s">
        <v>175</v>
      </c>
      <c r="P169" s="68" t="s">
        <v>175</v>
      </c>
      <c r="Q169" s="68" t="s">
        <v>175</v>
      </c>
      <c r="R169" s="68" t="s">
        <v>175</v>
      </c>
      <c r="S169" s="68" t="s">
        <v>175</v>
      </c>
      <c r="T169" s="68" t="s">
        <v>175</v>
      </c>
      <c r="U169" s="68" t="s">
        <v>175</v>
      </c>
    </row>
    <row r="170" spans="1:21" ht="12.75" customHeight="1" x14ac:dyDescent="0.25">
      <c r="A170" s="62"/>
      <c r="B170" s="72" t="s">
        <v>85</v>
      </c>
      <c r="C170" s="71">
        <v>71.507015896010699</v>
      </c>
      <c r="D170" s="71">
        <v>62.726897624720401</v>
      </c>
      <c r="E170" s="71">
        <v>57.393738234897398</v>
      </c>
      <c r="F170" s="71">
        <v>51.904929290597302</v>
      </c>
      <c r="G170" s="68">
        <v>51.063888219964397</v>
      </c>
      <c r="H170" s="68">
        <v>50.609739053099602</v>
      </c>
      <c r="I170" s="68">
        <v>49.379089934592201</v>
      </c>
      <c r="J170" s="68">
        <v>49.258814188730597</v>
      </c>
      <c r="K170" s="68">
        <v>49.1544254083921</v>
      </c>
      <c r="L170" s="68">
        <v>48.777275050586802</v>
      </c>
      <c r="M170" s="68">
        <v>46.7996941862299</v>
      </c>
      <c r="N170" s="68">
        <v>45.384060818846002</v>
      </c>
      <c r="O170" s="71">
        <v>44.624736786997197</v>
      </c>
      <c r="P170" s="71">
        <v>46.191724778807</v>
      </c>
      <c r="Q170" s="71">
        <v>46.626426623172897</v>
      </c>
      <c r="R170" s="71">
        <v>49.3246471230974</v>
      </c>
      <c r="S170" s="71">
        <v>46.910665453762697</v>
      </c>
      <c r="T170" s="71">
        <v>44.643351077677899</v>
      </c>
      <c r="U170" s="71">
        <v>46.754743167242502</v>
      </c>
    </row>
    <row r="171" spans="1:21" ht="12.75" customHeight="1" x14ac:dyDescent="0.25">
      <c r="A171" s="62"/>
      <c r="B171" s="72" t="s">
        <v>29</v>
      </c>
      <c r="C171" s="71">
        <v>10.549490671252</v>
      </c>
      <c r="D171" s="71">
        <v>9.4875505366366006</v>
      </c>
      <c r="E171" s="71">
        <v>9.3588606679823592</v>
      </c>
      <c r="F171" s="68">
        <v>9.5288100674033203</v>
      </c>
      <c r="G171" s="71">
        <v>9.6932662062986896</v>
      </c>
      <c r="H171" s="71">
        <v>10.565775273561901</v>
      </c>
      <c r="I171" s="71">
        <v>11.2106950590523</v>
      </c>
      <c r="J171" s="71">
        <v>11.5860951937662</v>
      </c>
      <c r="K171" s="71">
        <v>11.4983036336859</v>
      </c>
      <c r="L171" s="71">
        <v>10.7321925946984</v>
      </c>
      <c r="M171" s="71">
        <v>10.167504232899701</v>
      </c>
      <c r="N171" s="71">
        <v>11.060343431580399</v>
      </c>
      <c r="O171" s="71">
        <v>11.3443919192817</v>
      </c>
      <c r="P171" s="71">
        <v>11.4188480075765</v>
      </c>
      <c r="Q171" s="71">
        <v>11.3190287173037</v>
      </c>
      <c r="R171" s="71">
        <v>11.6905681393687</v>
      </c>
      <c r="S171" s="71">
        <v>12.180448490218801</v>
      </c>
      <c r="T171" s="71">
        <v>12.061148375731101</v>
      </c>
      <c r="U171" s="71">
        <v>12.7530931409828</v>
      </c>
    </row>
    <row r="172" spans="1:21" ht="12.75" customHeight="1" x14ac:dyDescent="0.25">
      <c r="A172" s="62"/>
      <c r="B172" s="72" t="s">
        <v>169</v>
      </c>
      <c r="C172" s="71" t="s">
        <v>175</v>
      </c>
      <c r="D172" s="71" t="s">
        <v>175</v>
      </c>
      <c r="E172" s="71" t="s">
        <v>175</v>
      </c>
      <c r="F172" s="68" t="s">
        <v>175</v>
      </c>
      <c r="G172" s="71">
        <v>0.29437999999999998</v>
      </c>
      <c r="H172" s="71" t="s">
        <v>175</v>
      </c>
      <c r="I172" s="68" t="s">
        <v>175</v>
      </c>
      <c r="J172" s="71" t="s">
        <v>175</v>
      </c>
      <c r="K172" s="71" t="s">
        <v>175</v>
      </c>
      <c r="L172" s="71" t="s">
        <v>175</v>
      </c>
      <c r="M172" s="71" t="s">
        <v>175</v>
      </c>
      <c r="N172" s="71" t="s">
        <v>175</v>
      </c>
      <c r="O172" s="71" t="s">
        <v>175</v>
      </c>
      <c r="P172" s="71" t="s">
        <v>175</v>
      </c>
      <c r="Q172" s="71" t="s">
        <v>175</v>
      </c>
      <c r="R172" s="71" t="s">
        <v>175</v>
      </c>
      <c r="S172" s="68" t="s">
        <v>175</v>
      </c>
      <c r="T172" s="71" t="s">
        <v>175</v>
      </c>
      <c r="U172" s="71" t="s">
        <v>175</v>
      </c>
    </row>
    <row r="173" spans="1:21" ht="12.75" customHeight="1" x14ac:dyDescent="0.25">
      <c r="A173" s="62"/>
      <c r="B173" s="73" t="s">
        <v>170</v>
      </c>
      <c r="C173" s="69">
        <v>330.36698999999999</v>
      </c>
      <c r="D173" s="69" t="s">
        <v>175</v>
      </c>
      <c r="E173" s="69" t="s">
        <v>175</v>
      </c>
      <c r="F173" s="67" t="s">
        <v>175</v>
      </c>
      <c r="G173" s="69">
        <v>361.22120000000001</v>
      </c>
      <c r="H173" s="69" t="s">
        <v>175</v>
      </c>
      <c r="I173" s="69" t="s">
        <v>175</v>
      </c>
      <c r="J173" s="69" t="s">
        <v>175</v>
      </c>
      <c r="K173" s="69" t="s">
        <v>175</v>
      </c>
      <c r="L173" s="69" t="s">
        <v>175</v>
      </c>
      <c r="M173" s="69" t="s">
        <v>175</v>
      </c>
      <c r="N173" s="69" t="s">
        <v>175</v>
      </c>
      <c r="O173" s="69" t="s">
        <v>175</v>
      </c>
      <c r="P173" s="69" t="s">
        <v>175</v>
      </c>
      <c r="Q173" s="69" t="s">
        <v>175</v>
      </c>
      <c r="R173" s="69" t="s">
        <v>175</v>
      </c>
      <c r="S173" s="69" t="s">
        <v>175</v>
      </c>
      <c r="T173" s="69" t="s">
        <v>175</v>
      </c>
      <c r="U173" s="69" t="s">
        <v>175</v>
      </c>
    </row>
    <row r="174" spans="1:21" ht="12.75" customHeight="1" x14ac:dyDescent="0.25">
      <c r="A174" s="62"/>
      <c r="B174" s="73" t="s">
        <v>30</v>
      </c>
      <c r="C174" s="69">
        <v>246.299363382297</v>
      </c>
      <c r="D174" s="69">
        <v>252.54110962431699</v>
      </c>
      <c r="E174" s="69">
        <v>259.28997977179398</v>
      </c>
      <c r="F174" s="67">
        <v>247.52170572449299</v>
      </c>
      <c r="G174" s="69">
        <v>263.14343994617599</v>
      </c>
      <c r="H174" s="69">
        <v>273.71668182955699</v>
      </c>
      <c r="I174" s="69">
        <v>265.27076508468701</v>
      </c>
      <c r="J174" s="69">
        <v>284.87277143393999</v>
      </c>
      <c r="K174" s="69">
        <v>294.11989117214398</v>
      </c>
      <c r="L174" s="69">
        <v>321.95210045214799</v>
      </c>
      <c r="M174" s="69">
        <v>334.63172767825398</v>
      </c>
      <c r="N174" s="69">
        <v>333.62481100322401</v>
      </c>
      <c r="O174" s="69">
        <v>350.14387822499799</v>
      </c>
      <c r="P174" s="69">
        <v>356.96116105998698</v>
      </c>
      <c r="Q174" s="69">
        <v>372.198962627301</v>
      </c>
      <c r="R174" s="69">
        <v>386.45855092622901</v>
      </c>
      <c r="S174" s="69">
        <v>378.29853299864197</v>
      </c>
      <c r="T174" s="69">
        <v>388.73638752519599</v>
      </c>
      <c r="U174" s="69">
        <v>353.96879689429898</v>
      </c>
    </row>
    <row r="175" spans="1:21" ht="12.75" customHeight="1" x14ac:dyDescent="0.25">
      <c r="A175" s="62"/>
      <c r="B175" s="73" t="s">
        <v>86</v>
      </c>
      <c r="C175" s="70" t="s">
        <v>175</v>
      </c>
      <c r="D175" s="70" t="s">
        <v>175</v>
      </c>
      <c r="E175" s="70" t="s">
        <v>175</v>
      </c>
      <c r="F175" s="70">
        <v>406.57600000000002</v>
      </c>
      <c r="G175" s="70">
        <v>57.479964500000001</v>
      </c>
      <c r="H175" s="70">
        <v>408.20699999999999</v>
      </c>
      <c r="I175" s="70" t="s">
        <v>175</v>
      </c>
      <c r="J175" s="70" t="s">
        <v>175</v>
      </c>
      <c r="K175" s="70" t="s">
        <v>175</v>
      </c>
      <c r="L175" s="70" t="s">
        <v>175</v>
      </c>
      <c r="M175" s="70" t="s">
        <v>175</v>
      </c>
      <c r="N175" s="70" t="s">
        <v>175</v>
      </c>
      <c r="O175" s="70" t="s">
        <v>175</v>
      </c>
      <c r="P175" s="70" t="s">
        <v>175</v>
      </c>
      <c r="Q175" s="70" t="s">
        <v>175</v>
      </c>
      <c r="R175" s="70" t="s">
        <v>175</v>
      </c>
      <c r="S175" s="70" t="s">
        <v>175</v>
      </c>
      <c r="T175" s="70" t="s">
        <v>175</v>
      </c>
      <c r="U175" s="70" t="s">
        <v>175</v>
      </c>
    </row>
    <row r="176" spans="1:21" ht="15" customHeight="1" x14ac:dyDescent="0.25">
      <c r="A176" s="62"/>
      <c r="B176" s="73" t="s">
        <v>31</v>
      </c>
      <c r="C176" s="69">
        <v>0.25999015586800001</v>
      </c>
      <c r="D176" s="69" t="s">
        <v>175</v>
      </c>
      <c r="E176" s="69" t="s">
        <v>175</v>
      </c>
      <c r="F176" s="67" t="s">
        <v>175</v>
      </c>
      <c r="G176" s="69">
        <v>0.247382941927</v>
      </c>
      <c r="H176" s="69" t="s">
        <v>175</v>
      </c>
      <c r="I176" s="67" t="s">
        <v>175</v>
      </c>
      <c r="J176" s="69">
        <v>0.27821635681700002</v>
      </c>
      <c r="K176" s="69" t="s">
        <v>175</v>
      </c>
      <c r="L176" s="67" t="s">
        <v>175</v>
      </c>
      <c r="M176" s="69" t="s">
        <v>175</v>
      </c>
      <c r="N176" s="69" t="s">
        <v>175</v>
      </c>
      <c r="O176" s="69" t="s">
        <v>175</v>
      </c>
      <c r="P176" s="69" t="s">
        <v>175</v>
      </c>
      <c r="Q176" s="69" t="s">
        <v>175</v>
      </c>
      <c r="R176" s="69" t="s">
        <v>175</v>
      </c>
      <c r="S176" s="67" t="s">
        <v>175</v>
      </c>
      <c r="T176" s="69" t="s">
        <v>175</v>
      </c>
      <c r="U176" s="69" t="s">
        <v>175</v>
      </c>
    </row>
    <row r="177" spans="1:21" ht="12.75" customHeight="1" x14ac:dyDescent="0.25">
      <c r="A177" s="62"/>
      <c r="B177" s="73" t="s">
        <v>87</v>
      </c>
      <c r="C177" s="69" t="s">
        <v>175</v>
      </c>
      <c r="D177" s="69" t="s">
        <v>175</v>
      </c>
      <c r="E177" s="69" t="s">
        <v>175</v>
      </c>
      <c r="F177" s="69" t="s">
        <v>175</v>
      </c>
      <c r="G177" s="69" t="s">
        <v>175</v>
      </c>
      <c r="H177" s="69">
        <v>71.97</v>
      </c>
      <c r="I177" s="69" t="s">
        <v>175</v>
      </c>
      <c r="J177" s="69" t="s">
        <v>175</v>
      </c>
      <c r="K177" s="69" t="s">
        <v>175</v>
      </c>
      <c r="L177" s="69" t="s">
        <v>175</v>
      </c>
      <c r="M177" s="69" t="s">
        <v>175</v>
      </c>
      <c r="N177" s="69" t="s">
        <v>175</v>
      </c>
      <c r="O177" s="69" t="s">
        <v>175</v>
      </c>
      <c r="P177" s="69" t="s">
        <v>175</v>
      </c>
      <c r="Q177" s="69" t="s">
        <v>175</v>
      </c>
      <c r="R177" s="69" t="s">
        <v>175</v>
      </c>
      <c r="S177" s="67" t="s">
        <v>175</v>
      </c>
      <c r="T177" s="69" t="s">
        <v>175</v>
      </c>
      <c r="U177" s="69" t="s">
        <v>175</v>
      </c>
    </row>
    <row r="178" spans="1:21" ht="12.75" customHeight="1" x14ac:dyDescent="0.25">
      <c r="A178" s="62"/>
      <c r="B178" s="72" t="s">
        <v>138</v>
      </c>
      <c r="C178" s="68" t="s">
        <v>175</v>
      </c>
      <c r="D178" s="68" t="s">
        <v>175</v>
      </c>
      <c r="E178" s="68" t="s">
        <v>175</v>
      </c>
      <c r="F178" s="68" t="s">
        <v>175</v>
      </c>
      <c r="G178" s="68" t="s">
        <v>175</v>
      </c>
      <c r="H178" s="68" t="s">
        <v>175</v>
      </c>
      <c r="I178" s="68" t="s">
        <v>175</v>
      </c>
      <c r="J178" s="68" t="s">
        <v>175</v>
      </c>
      <c r="K178" s="68" t="s">
        <v>175</v>
      </c>
      <c r="L178" s="68" t="s">
        <v>175</v>
      </c>
      <c r="M178" s="68" t="s">
        <v>175</v>
      </c>
      <c r="N178" s="68" t="s">
        <v>175</v>
      </c>
      <c r="O178" s="68" t="s">
        <v>175</v>
      </c>
      <c r="P178" s="68">
        <v>4.87073</v>
      </c>
      <c r="Q178" s="68" t="s">
        <v>175</v>
      </c>
      <c r="R178" s="68" t="s">
        <v>175</v>
      </c>
      <c r="S178" s="68" t="s">
        <v>175</v>
      </c>
      <c r="T178" s="68" t="s">
        <v>175</v>
      </c>
      <c r="U178" s="68" t="s">
        <v>175</v>
      </c>
    </row>
    <row r="179" spans="1:21" ht="12.75" customHeight="1" x14ac:dyDescent="0.25">
      <c r="A179" s="62"/>
      <c r="B179" s="72" t="s">
        <v>88</v>
      </c>
      <c r="C179" s="68" t="s">
        <v>175</v>
      </c>
      <c r="D179" s="68" t="s">
        <v>175</v>
      </c>
      <c r="E179" s="68" t="s">
        <v>175</v>
      </c>
      <c r="F179" s="68" t="s">
        <v>175</v>
      </c>
      <c r="G179" s="68">
        <v>4.2856202000000003</v>
      </c>
      <c r="H179" s="68" t="s">
        <v>175</v>
      </c>
      <c r="I179" s="68" t="s">
        <v>175</v>
      </c>
      <c r="J179" s="68" t="s">
        <v>175</v>
      </c>
      <c r="K179" s="68" t="s">
        <v>175</v>
      </c>
      <c r="L179" s="68" t="s">
        <v>175</v>
      </c>
      <c r="M179" s="68" t="s">
        <v>175</v>
      </c>
      <c r="N179" s="68" t="s">
        <v>175</v>
      </c>
      <c r="O179" s="68" t="s">
        <v>175</v>
      </c>
      <c r="P179" s="68" t="s">
        <v>175</v>
      </c>
      <c r="Q179" s="68" t="s">
        <v>175</v>
      </c>
      <c r="R179" s="68" t="s">
        <v>175</v>
      </c>
      <c r="S179" s="68" t="s">
        <v>175</v>
      </c>
      <c r="T179" s="68" t="s">
        <v>175</v>
      </c>
      <c r="U179" s="68" t="s">
        <v>175</v>
      </c>
    </row>
    <row r="180" spans="1:21" ht="12.75" customHeight="1" x14ac:dyDescent="0.25">
      <c r="A180" s="62"/>
      <c r="B180" s="72" t="s">
        <v>32</v>
      </c>
      <c r="C180" s="71">
        <v>41.395563386934299</v>
      </c>
      <c r="D180" s="71">
        <v>39.852674534277398</v>
      </c>
      <c r="E180" s="71">
        <v>42.842255983911102</v>
      </c>
      <c r="F180" s="71">
        <v>45.755597077252403</v>
      </c>
      <c r="G180" s="68">
        <v>51.146768700570902</v>
      </c>
      <c r="H180" s="68">
        <v>50.598218303616498</v>
      </c>
      <c r="I180" s="68">
        <v>48.569446728305302</v>
      </c>
      <c r="J180" s="68">
        <v>39.090553499867703</v>
      </c>
      <c r="K180" s="68">
        <v>36.941568208034496</v>
      </c>
      <c r="L180" s="68">
        <v>34.730348880235198</v>
      </c>
      <c r="M180" s="68">
        <v>32.735964072864803</v>
      </c>
      <c r="N180" s="68">
        <v>35.8747643192848</v>
      </c>
      <c r="O180" s="71">
        <v>35.979049544195902</v>
      </c>
      <c r="P180" s="71">
        <v>38.077054170362899</v>
      </c>
      <c r="Q180" s="71">
        <v>44.600550305611399</v>
      </c>
      <c r="R180" s="71">
        <v>47.413433092153298</v>
      </c>
      <c r="S180" s="71">
        <v>50.302442602276301</v>
      </c>
      <c r="T180" s="71">
        <v>51.349295190927499</v>
      </c>
      <c r="U180" s="71">
        <v>49.2872734951304</v>
      </c>
    </row>
    <row r="181" spans="1:21" ht="12.75" customHeight="1" x14ac:dyDescent="0.25">
      <c r="A181" s="62"/>
      <c r="B181" s="72" t="s">
        <v>33</v>
      </c>
      <c r="C181" s="71">
        <v>49.992172583713</v>
      </c>
      <c r="D181" s="71">
        <v>51.742783779686199</v>
      </c>
      <c r="E181" s="71">
        <v>52.3114671588772</v>
      </c>
      <c r="F181" s="68">
        <v>47.7417332799074</v>
      </c>
      <c r="G181" s="71">
        <v>45.854913383701501</v>
      </c>
      <c r="H181" s="71">
        <v>47.701882629090697</v>
      </c>
      <c r="I181" s="71">
        <v>48.382000203490101</v>
      </c>
      <c r="J181" s="71">
        <v>48.879890121542203</v>
      </c>
      <c r="K181" s="71">
        <v>50.252537863913702</v>
      </c>
      <c r="L181" s="71">
        <v>51.798955243838797</v>
      </c>
      <c r="M181" s="71">
        <v>52.872424851325697</v>
      </c>
      <c r="N181" s="71">
        <v>54.208503353984199</v>
      </c>
      <c r="O181" s="71">
        <v>52.937515794883303</v>
      </c>
      <c r="P181" s="71">
        <v>51.2761373115437</v>
      </c>
      <c r="Q181" s="71">
        <v>52.635385863834202</v>
      </c>
      <c r="R181" s="71">
        <v>53.228346177010003</v>
      </c>
      <c r="S181" s="71">
        <v>54.226979605006498</v>
      </c>
      <c r="T181" s="71">
        <v>51.765226669059899</v>
      </c>
      <c r="U181" s="71">
        <v>53.4364918147118</v>
      </c>
    </row>
    <row r="182" spans="1:21" ht="12.75" customHeight="1" x14ac:dyDescent="0.25">
      <c r="A182" s="62"/>
      <c r="B182" s="72" t="s">
        <v>34</v>
      </c>
      <c r="C182" s="71">
        <v>22.265000000000001</v>
      </c>
      <c r="D182" s="71">
        <v>22.076000000000001</v>
      </c>
      <c r="E182" s="71">
        <v>18.3949</v>
      </c>
      <c r="F182" s="68">
        <v>16.119</v>
      </c>
      <c r="G182" s="71">
        <v>10.206</v>
      </c>
      <c r="H182" s="71">
        <v>7.649</v>
      </c>
      <c r="I182" s="68">
        <v>6.0129999999999999</v>
      </c>
      <c r="J182" s="71">
        <v>6.0590000000000002</v>
      </c>
      <c r="K182" s="71">
        <v>5.16</v>
      </c>
      <c r="L182" s="71">
        <v>4.8959999999999999</v>
      </c>
      <c r="M182" s="71">
        <v>4.8730000000000002</v>
      </c>
      <c r="N182" s="71">
        <v>5.0979999999999999</v>
      </c>
      <c r="O182" s="71">
        <v>5.2640000000000002</v>
      </c>
      <c r="P182" s="71">
        <v>5.57</v>
      </c>
      <c r="Q182" s="71" t="s">
        <v>175</v>
      </c>
      <c r="R182" s="71" t="s">
        <v>175</v>
      </c>
      <c r="S182" s="68" t="s">
        <v>175</v>
      </c>
      <c r="T182" s="71" t="s">
        <v>175</v>
      </c>
      <c r="U182" s="71" t="s">
        <v>175</v>
      </c>
    </row>
    <row r="183" spans="1:21" ht="12.75" customHeight="1" x14ac:dyDescent="0.25">
      <c r="A183" s="62"/>
      <c r="B183" s="73" t="s">
        <v>139</v>
      </c>
      <c r="C183" s="69" t="s">
        <v>175</v>
      </c>
      <c r="D183" s="69" t="s">
        <v>175</v>
      </c>
      <c r="E183" s="69" t="s">
        <v>175</v>
      </c>
      <c r="F183" s="67" t="s">
        <v>175</v>
      </c>
      <c r="G183" s="69">
        <v>285.843953</v>
      </c>
      <c r="H183" s="69" t="s">
        <v>175</v>
      </c>
      <c r="I183" s="69" t="s">
        <v>175</v>
      </c>
      <c r="J183" s="69" t="s">
        <v>175</v>
      </c>
      <c r="K183" s="69" t="s">
        <v>175</v>
      </c>
      <c r="L183" s="69" t="s">
        <v>175</v>
      </c>
      <c r="M183" s="69" t="s">
        <v>175</v>
      </c>
      <c r="N183" s="69" t="s">
        <v>175</v>
      </c>
      <c r="O183" s="69" t="s">
        <v>175</v>
      </c>
      <c r="P183" s="69" t="s">
        <v>175</v>
      </c>
      <c r="Q183" s="69" t="s">
        <v>175</v>
      </c>
      <c r="R183" s="69" t="s">
        <v>175</v>
      </c>
      <c r="S183" s="69" t="s">
        <v>175</v>
      </c>
      <c r="T183" s="69" t="s">
        <v>175</v>
      </c>
      <c r="U183" s="69" t="s">
        <v>175</v>
      </c>
    </row>
    <row r="184" spans="1:21" ht="21.75" customHeight="1" x14ac:dyDescent="0.25">
      <c r="A184" s="62"/>
      <c r="B184" s="73" t="s">
        <v>171</v>
      </c>
      <c r="C184" s="69">
        <v>11.9112504515894</v>
      </c>
      <c r="D184" s="69">
        <v>10.848024012625601</v>
      </c>
      <c r="E184" s="69">
        <v>10.4620406067004</v>
      </c>
      <c r="F184" s="67">
        <v>11.0637282569988</v>
      </c>
      <c r="G184" s="69">
        <v>10.4263585248352</v>
      </c>
      <c r="H184" s="69">
        <v>10.214490353401199</v>
      </c>
      <c r="I184" s="69">
        <v>9.8043982505527794</v>
      </c>
      <c r="J184" s="69">
        <v>10.128637534344</v>
      </c>
      <c r="K184" s="69">
        <v>10.591115345263001</v>
      </c>
      <c r="L184" s="69">
        <v>10.2662577034456</v>
      </c>
      <c r="M184" s="69">
        <v>11.053371890331301</v>
      </c>
      <c r="N184" s="69">
        <v>9.7674352150164303</v>
      </c>
      <c r="O184" s="69">
        <v>9.61417882426076</v>
      </c>
      <c r="P184" s="69" t="s">
        <v>175</v>
      </c>
      <c r="Q184" s="69" t="s">
        <v>175</v>
      </c>
      <c r="R184" s="69" t="s">
        <v>175</v>
      </c>
      <c r="S184" s="69" t="s">
        <v>175</v>
      </c>
      <c r="T184" s="69" t="s">
        <v>175</v>
      </c>
      <c r="U184" s="69" t="s">
        <v>175</v>
      </c>
    </row>
    <row r="185" spans="1:21" ht="12.75" customHeight="1" x14ac:dyDescent="0.25">
      <c r="A185" s="62"/>
      <c r="B185" s="73" t="s">
        <v>89</v>
      </c>
      <c r="C185" s="70" t="s">
        <v>175</v>
      </c>
      <c r="D185" s="70" t="s">
        <v>175</v>
      </c>
      <c r="E185" s="70">
        <v>18.333939999999998</v>
      </c>
      <c r="F185" s="70">
        <v>21.59845</v>
      </c>
      <c r="G185" s="70">
        <v>23.182359999999999</v>
      </c>
      <c r="H185" s="70">
        <v>25.292394999999999</v>
      </c>
      <c r="I185" s="70">
        <v>28.546880000000002</v>
      </c>
      <c r="J185" s="70">
        <v>33.411499999999997</v>
      </c>
      <c r="K185" s="70">
        <v>34.406610000000001</v>
      </c>
      <c r="L185" s="70" t="s">
        <v>175</v>
      </c>
      <c r="M185" s="70" t="s">
        <v>175</v>
      </c>
      <c r="N185" s="70" t="s">
        <v>175</v>
      </c>
      <c r="O185" s="70" t="s">
        <v>175</v>
      </c>
      <c r="P185" s="70" t="s">
        <v>175</v>
      </c>
      <c r="Q185" s="70" t="s">
        <v>175</v>
      </c>
      <c r="R185" s="70" t="s">
        <v>175</v>
      </c>
      <c r="S185" s="70" t="s">
        <v>175</v>
      </c>
      <c r="T185" s="70" t="s">
        <v>175</v>
      </c>
      <c r="U185" s="70" t="s">
        <v>175</v>
      </c>
    </row>
    <row r="186" spans="1:21" ht="12.75" customHeight="1" x14ac:dyDescent="0.25">
      <c r="A186" s="62"/>
      <c r="B186" s="73" t="s">
        <v>140</v>
      </c>
      <c r="C186" s="69" t="s">
        <v>175</v>
      </c>
      <c r="D186" s="69" t="s">
        <v>175</v>
      </c>
      <c r="E186" s="69" t="s">
        <v>175</v>
      </c>
      <c r="F186" s="67" t="s">
        <v>175</v>
      </c>
      <c r="G186" s="79">
        <v>-8.0409999999999995E-2</v>
      </c>
      <c r="H186" s="69" t="s">
        <v>175</v>
      </c>
      <c r="I186" s="67" t="s">
        <v>175</v>
      </c>
      <c r="J186" s="69" t="s">
        <v>175</v>
      </c>
      <c r="K186" s="69" t="s">
        <v>175</v>
      </c>
      <c r="L186" s="67" t="s">
        <v>175</v>
      </c>
      <c r="M186" s="69" t="s">
        <v>175</v>
      </c>
      <c r="N186" s="69" t="s">
        <v>175</v>
      </c>
      <c r="O186" s="69" t="s">
        <v>175</v>
      </c>
      <c r="P186" s="69" t="s">
        <v>175</v>
      </c>
      <c r="Q186" s="69" t="s">
        <v>175</v>
      </c>
      <c r="R186" s="69" t="s">
        <v>175</v>
      </c>
      <c r="S186" s="67" t="s">
        <v>175</v>
      </c>
      <c r="T186" s="69" t="s">
        <v>175</v>
      </c>
      <c r="U186" s="69" t="s">
        <v>175</v>
      </c>
    </row>
    <row r="187" spans="1:21" ht="12.75" customHeight="1" x14ac:dyDescent="0.25">
      <c r="A187" s="62"/>
      <c r="B187" s="73" t="s">
        <v>90</v>
      </c>
      <c r="C187" s="69">
        <v>14.510031</v>
      </c>
      <c r="D187" s="69" t="s">
        <v>175</v>
      </c>
      <c r="E187" s="69" t="s">
        <v>175</v>
      </c>
      <c r="F187" s="69" t="s">
        <v>175</v>
      </c>
      <c r="G187" s="69" t="s">
        <v>175</v>
      </c>
      <c r="H187" s="69" t="s">
        <v>175</v>
      </c>
      <c r="I187" s="69" t="s">
        <v>175</v>
      </c>
      <c r="J187" s="69" t="s">
        <v>175</v>
      </c>
      <c r="K187" s="69" t="s">
        <v>175</v>
      </c>
      <c r="L187" s="69" t="s">
        <v>175</v>
      </c>
      <c r="M187" s="69" t="s">
        <v>175</v>
      </c>
      <c r="N187" s="69" t="s">
        <v>175</v>
      </c>
      <c r="O187" s="69" t="s">
        <v>175</v>
      </c>
      <c r="P187" s="69" t="s">
        <v>175</v>
      </c>
      <c r="Q187" s="69" t="s">
        <v>175</v>
      </c>
      <c r="R187" s="69" t="s">
        <v>175</v>
      </c>
      <c r="S187" s="67" t="s">
        <v>175</v>
      </c>
      <c r="T187" s="69" t="s">
        <v>175</v>
      </c>
      <c r="U187" s="69" t="s">
        <v>175</v>
      </c>
    </row>
    <row r="188" spans="1:21" ht="12.75" customHeight="1" x14ac:dyDescent="0.25">
      <c r="A188" s="62"/>
      <c r="B188" s="72" t="s">
        <v>91</v>
      </c>
      <c r="C188" s="68" t="s">
        <v>175</v>
      </c>
      <c r="D188" s="68" t="s">
        <v>175</v>
      </c>
      <c r="E188" s="68" t="s">
        <v>175</v>
      </c>
      <c r="F188" s="68" t="s">
        <v>175</v>
      </c>
      <c r="G188" s="68">
        <v>23.368054999999998</v>
      </c>
      <c r="H188" s="68" t="s">
        <v>175</v>
      </c>
      <c r="I188" s="68" t="s">
        <v>175</v>
      </c>
      <c r="J188" s="68" t="s">
        <v>175</v>
      </c>
      <c r="K188" s="68" t="s">
        <v>175</v>
      </c>
      <c r="L188" s="68" t="s">
        <v>175</v>
      </c>
      <c r="M188" s="68" t="s">
        <v>175</v>
      </c>
      <c r="N188" s="68" t="s">
        <v>175</v>
      </c>
      <c r="O188" s="68" t="s">
        <v>175</v>
      </c>
      <c r="P188" s="68" t="s">
        <v>175</v>
      </c>
      <c r="Q188" s="68" t="s">
        <v>175</v>
      </c>
      <c r="R188" s="68" t="s">
        <v>175</v>
      </c>
      <c r="S188" s="68" t="s">
        <v>175</v>
      </c>
      <c r="T188" s="68" t="s">
        <v>175</v>
      </c>
      <c r="U188" s="68" t="s">
        <v>175</v>
      </c>
    </row>
    <row r="189" spans="1:21" ht="12.75" customHeight="1" x14ac:dyDescent="0.25">
      <c r="A189" s="62"/>
      <c r="B189" s="72" t="s">
        <v>92</v>
      </c>
      <c r="C189" s="68">
        <v>142.15873176554899</v>
      </c>
      <c r="D189" s="68">
        <v>142.81382548587101</v>
      </c>
      <c r="E189" s="68">
        <v>149.578320530273</v>
      </c>
      <c r="F189" s="68">
        <v>161.40362144119001</v>
      </c>
      <c r="G189" s="68">
        <v>154.95309032043099</v>
      </c>
      <c r="H189" s="68">
        <v>175.67107754183201</v>
      </c>
      <c r="I189" s="68">
        <v>196.19161235905699</v>
      </c>
      <c r="J189" s="68">
        <v>207.54521841356899</v>
      </c>
      <c r="K189" s="68">
        <v>208.40632891317</v>
      </c>
      <c r="L189" s="68">
        <v>208.330756676454</v>
      </c>
      <c r="M189" s="68">
        <v>229.44796516739601</v>
      </c>
      <c r="N189" s="68">
        <v>205.98826543793899</v>
      </c>
      <c r="O189" s="68">
        <v>217.28602299933999</v>
      </c>
      <c r="P189" s="68">
        <v>235.19020898940599</v>
      </c>
      <c r="Q189" s="68">
        <v>237.157536318333</v>
      </c>
      <c r="R189" s="68">
        <v>260.33435543900401</v>
      </c>
      <c r="S189" s="68">
        <v>273.70376192150599</v>
      </c>
      <c r="T189" s="68">
        <v>303.701607758031</v>
      </c>
      <c r="U189" s="68">
        <v>285.92244182546898</v>
      </c>
    </row>
    <row r="190" spans="1:21" ht="12.75" customHeight="1" x14ac:dyDescent="0.25">
      <c r="A190" s="62"/>
      <c r="B190" s="72" t="s">
        <v>93</v>
      </c>
      <c r="C190" s="71" t="s">
        <v>175</v>
      </c>
      <c r="D190" s="71" t="s">
        <v>175</v>
      </c>
      <c r="E190" s="71" t="s">
        <v>175</v>
      </c>
      <c r="F190" s="71" t="s">
        <v>175</v>
      </c>
      <c r="G190" s="68">
        <v>51.928940099999998</v>
      </c>
      <c r="H190" s="68" t="s">
        <v>175</v>
      </c>
      <c r="I190" s="68" t="s">
        <v>175</v>
      </c>
      <c r="J190" s="68" t="s">
        <v>175</v>
      </c>
      <c r="K190" s="68" t="s">
        <v>175</v>
      </c>
      <c r="L190" s="68" t="s">
        <v>175</v>
      </c>
      <c r="M190" s="68" t="s">
        <v>175</v>
      </c>
      <c r="N190" s="68" t="s">
        <v>175</v>
      </c>
      <c r="O190" s="71" t="s">
        <v>175</v>
      </c>
      <c r="P190" s="71" t="s">
        <v>175</v>
      </c>
      <c r="Q190" s="71" t="s">
        <v>175</v>
      </c>
      <c r="R190" s="71" t="s">
        <v>175</v>
      </c>
      <c r="S190" s="71" t="s">
        <v>175</v>
      </c>
      <c r="T190" s="71" t="s">
        <v>175</v>
      </c>
      <c r="U190" s="71" t="s">
        <v>175</v>
      </c>
    </row>
    <row r="191" spans="1:21" ht="12.75" customHeight="1" x14ac:dyDescent="0.25">
      <c r="A191" s="62"/>
      <c r="B191" s="72" t="s">
        <v>172</v>
      </c>
      <c r="C191" s="71" t="s">
        <v>175</v>
      </c>
      <c r="D191" s="71" t="s">
        <v>175</v>
      </c>
      <c r="E191" s="71" t="s">
        <v>175</v>
      </c>
      <c r="F191" s="68" t="s">
        <v>175</v>
      </c>
      <c r="G191" s="71">
        <v>5.5620701253000001E-3</v>
      </c>
      <c r="H191" s="71" t="s">
        <v>175</v>
      </c>
      <c r="I191" s="71" t="s">
        <v>175</v>
      </c>
      <c r="J191" s="71" t="s">
        <v>175</v>
      </c>
      <c r="K191" s="71" t="s">
        <v>175</v>
      </c>
      <c r="L191" s="71" t="s">
        <v>175</v>
      </c>
      <c r="M191" s="71" t="s">
        <v>175</v>
      </c>
      <c r="N191" s="71" t="s">
        <v>175</v>
      </c>
      <c r="O191" s="71" t="s">
        <v>175</v>
      </c>
      <c r="P191" s="71" t="s">
        <v>175</v>
      </c>
      <c r="Q191" s="71" t="s">
        <v>175</v>
      </c>
      <c r="R191" s="71" t="s">
        <v>175</v>
      </c>
      <c r="S191" s="71" t="s">
        <v>175</v>
      </c>
      <c r="T191" s="71" t="s">
        <v>175</v>
      </c>
      <c r="U191" s="71" t="s">
        <v>175</v>
      </c>
    </row>
    <row r="192" spans="1:21" ht="12.75" customHeight="1" x14ac:dyDescent="0.25">
      <c r="A192" s="62"/>
      <c r="B192" s="72" t="s">
        <v>141</v>
      </c>
      <c r="C192" s="71" t="s">
        <v>175</v>
      </c>
      <c r="D192" s="71" t="s">
        <v>175</v>
      </c>
      <c r="E192" s="71" t="s">
        <v>175</v>
      </c>
      <c r="F192" s="68" t="s">
        <v>175</v>
      </c>
      <c r="G192" s="71">
        <v>49.799864999999997</v>
      </c>
      <c r="H192" s="71" t="s">
        <v>175</v>
      </c>
      <c r="I192" s="68" t="s">
        <v>175</v>
      </c>
      <c r="J192" s="71" t="s">
        <v>175</v>
      </c>
      <c r="K192" s="71" t="s">
        <v>175</v>
      </c>
      <c r="L192" s="71" t="s">
        <v>175</v>
      </c>
      <c r="M192" s="71" t="s">
        <v>175</v>
      </c>
      <c r="N192" s="71" t="s">
        <v>175</v>
      </c>
      <c r="O192" s="71" t="s">
        <v>175</v>
      </c>
      <c r="P192" s="71" t="s">
        <v>175</v>
      </c>
      <c r="Q192" s="71" t="s">
        <v>175</v>
      </c>
      <c r="R192" s="71" t="s">
        <v>175</v>
      </c>
      <c r="S192" s="68" t="s">
        <v>175</v>
      </c>
      <c r="T192" s="71" t="s">
        <v>175</v>
      </c>
      <c r="U192" s="71" t="s">
        <v>175</v>
      </c>
    </row>
    <row r="193" spans="1:21" ht="12.75" customHeight="1" x14ac:dyDescent="0.25">
      <c r="A193" s="62"/>
      <c r="B193" s="73" t="s">
        <v>94</v>
      </c>
      <c r="C193" s="69">
        <v>859.18984242989598</v>
      </c>
      <c r="D193" s="69">
        <v>739.30870527138904</v>
      </c>
      <c r="E193" s="69">
        <v>653.50212094962706</v>
      </c>
      <c r="F193" s="67">
        <v>594.50302057932299</v>
      </c>
      <c r="G193" s="69">
        <v>526.23098911972897</v>
      </c>
      <c r="H193" s="69">
        <v>478.427263389666</v>
      </c>
      <c r="I193" s="69">
        <v>419.33581962794602</v>
      </c>
      <c r="J193" s="69">
        <v>412.28996075632301</v>
      </c>
      <c r="K193" s="69">
        <v>362.76191882066399</v>
      </c>
      <c r="L193" s="69">
        <v>348.71004048344901</v>
      </c>
      <c r="M193" s="69">
        <v>341.442159003455</v>
      </c>
      <c r="N193" s="69">
        <v>346.245792662925</v>
      </c>
      <c r="O193" s="69">
        <v>364.57267791053903</v>
      </c>
      <c r="P193" s="69">
        <v>368.64433160489898</v>
      </c>
      <c r="Q193" s="69">
        <v>376.92251678942102</v>
      </c>
      <c r="R193" s="69">
        <v>382.74622930722302</v>
      </c>
      <c r="S193" s="69">
        <v>400.37942715299999</v>
      </c>
      <c r="T193" s="69">
        <v>390.29813567145402</v>
      </c>
      <c r="U193" s="69">
        <v>411.21385285568101</v>
      </c>
    </row>
    <row r="194" spans="1:21" ht="12.75" customHeight="1" x14ac:dyDescent="0.25">
      <c r="A194" s="62"/>
      <c r="B194" s="73" t="s">
        <v>142</v>
      </c>
      <c r="C194" s="69" t="s">
        <v>175</v>
      </c>
      <c r="D194" s="69" t="s">
        <v>175</v>
      </c>
      <c r="E194" s="69" t="s">
        <v>175</v>
      </c>
      <c r="F194" s="67" t="s">
        <v>175</v>
      </c>
      <c r="G194" s="69" t="s">
        <v>175</v>
      </c>
      <c r="H194" s="69" t="s">
        <v>175</v>
      </c>
      <c r="I194" s="69" t="s">
        <v>175</v>
      </c>
      <c r="J194" s="69" t="s">
        <v>175</v>
      </c>
      <c r="K194" s="69" t="s">
        <v>175</v>
      </c>
      <c r="L194" s="69" t="s">
        <v>175</v>
      </c>
      <c r="M194" s="69">
        <v>120.169</v>
      </c>
      <c r="N194" s="69" t="s">
        <v>175</v>
      </c>
      <c r="O194" s="69" t="s">
        <v>175</v>
      </c>
      <c r="P194" s="69" t="s">
        <v>175</v>
      </c>
      <c r="Q194" s="69" t="s">
        <v>175</v>
      </c>
      <c r="R194" s="69" t="s">
        <v>175</v>
      </c>
      <c r="S194" s="69" t="s">
        <v>175</v>
      </c>
      <c r="T194" s="69" t="s">
        <v>175</v>
      </c>
      <c r="U194" s="69" t="s">
        <v>175</v>
      </c>
    </row>
    <row r="195" spans="1:21" ht="12.75" customHeight="1" x14ac:dyDescent="0.25">
      <c r="A195" s="62"/>
      <c r="B195" s="73" t="s">
        <v>35</v>
      </c>
      <c r="C195" s="70">
        <v>777.63398169401705</v>
      </c>
      <c r="D195" s="70">
        <v>784.460718981593</v>
      </c>
      <c r="E195" s="70">
        <v>759.02694846033705</v>
      </c>
      <c r="F195" s="70">
        <v>737.05692312453596</v>
      </c>
      <c r="G195" s="70">
        <v>726.12938756470703</v>
      </c>
      <c r="H195" s="70">
        <v>716.55467095994504</v>
      </c>
      <c r="I195" s="70">
        <v>737.54054367262904</v>
      </c>
      <c r="J195" s="70">
        <v>711.87025440411401</v>
      </c>
      <c r="K195" s="70">
        <v>706.89255392146902</v>
      </c>
      <c r="L195" s="70">
        <v>673.95048965059596</v>
      </c>
      <c r="M195" s="70">
        <v>675.67226070019206</v>
      </c>
      <c r="N195" s="70">
        <v>678.91424845680797</v>
      </c>
      <c r="O195" s="70">
        <v>657.03915461582801</v>
      </c>
      <c r="P195" s="70">
        <v>662.67332147613695</v>
      </c>
      <c r="Q195" s="70">
        <v>660.19142320289598</v>
      </c>
      <c r="R195" s="70">
        <v>656.173857293899</v>
      </c>
      <c r="S195" s="70">
        <v>651.28953445008096</v>
      </c>
      <c r="T195" s="70">
        <v>641.870882364257</v>
      </c>
      <c r="U195" s="70">
        <v>629.79142618695403</v>
      </c>
    </row>
    <row r="196" spans="1:21" ht="12.75" customHeight="1" x14ac:dyDescent="0.25">
      <c r="A196" s="62"/>
      <c r="B196" s="73" t="s">
        <v>95</v>
      </c>
      <c r="C196" s="69">
        <v>129.72916989999999</v>
      </c>
      <c r="D196" s="69" t="s">
        <v>175</v>
      </c>
      <c r="E196" s="69" t="s">
        <v>175</v>
      </c>
      <c r="F196" s="67" t="s">
        <v>175</v>
      </c>
      <c r="G196" s="69">
        <v>952.79963969999994</v>
      </c>
      <c r="H196" s="69" t="s">
        <v>175</v>
      </c>
      <c r="I196" s="67" t="s">
        <v>175</v>
      </c>
      <c r="J196" s="69" t="s">
        <v>175</v>
      </c>
      <c r="K196" s="69" t="s">
        <v>175</v>
      </c>
      <c r="L196" s="67" t="s">
        <v>175</v>
      </c>
      <c r="M196" s="69" t="s">
        <v>175</v>
      </c>
      <c r="N196" s="69" t="s">
        <v>175</v>
      </c>
      <c r="O196" s="69" t="s">
        <v>175</v>
      </c>
      <c r="P196" s="69" t="s">
        <v>175</v>
      </c>
      <c r="Q196" s="69" t="s">
        <v>175</v>
      </c>
      <c r="R196" s="69" t="s">
        <v>175</v>
      </c>
      <c r="S196" s="67" t="s">
        <v>175</v>
      </c>
      <c r="T196" s="69" t="s">
        <v>175</v>
      </c>
      <c r="U196" s="69" t="s">
        <v>175</v>
      </c>
    </row>
    <row r="197" spans="1:21" ht="12.75" customHeight="1" x14ac:dyDescent="0.25">
      <c r="A197" s="62"/>
      <c r="B197" s="73" t="s">
        <v>36</v>
      </c>
      <c r="C197" s="69">
        <v>5217.3474065138898</v>
      </c>
      <c r="D197" s="69">
        <v>5205.6945548732001</v>
      </c>
      <c r="E197" s="69">
        <v>5329.0396469574098</v>
      </c>
      <c r="F197" s="69">
        <v>5509.8966462834096</v>
      </c>
      <c r="G197" s="69">
        <v>5509.4633279174004</v>
      </c>
      <c r="H197" s="69">
        <v>5645.9566247636003</v>
      </c>
      <c r="I197" s="69">
        <v>5963.92038476587</v>
      </c>
      <c r="J197" s="69">
        <v>5983.2453131511602</v>
      </c>
      <c r="K197" s="69">
        <v>6146.0532192700102</v>
      </c>
      <c r="L197" s="69">
        <v>6241.8299582731297</v>
      </c>
      <c r="M197" s="69">
        <v>6380.2323184550796</v>
      </c>
      <c r="N197" s="69">
        <v>6177.0800969786596</v>
      </c>
      <c r="O197" s="69">
        <v>6058.2105478488402</v>
      </c>
      <c r="P197" s="69">
        <v>6063.3401510896501</v>
      </c>
      <c r="Q197" s="69">
        <v>6148.4059380420704</v>
      </c>
      <c r="R197" s="69">
        <v>6182.7980657279904</v>
      </c>
      <c r="S197" s="67">
        <v>6100.7155388214896</v>
      </c>
      <c r="T197" s="69">
        <v>6212.6685559781799</v>
      </c>
      <c r="U197" s="69">
        <v>6016.4077697765697</v>
      </c>
    </row>
    <row r="198" spans="1:21" ht="12.75" customHeight="1" x14ac:dyDescent="0.25">
      <c r="A198" s="62"/>
      <c r="B198" s="72" t="s">
        <v>143</v>
      </c>
      <c r="C198" s="68">
        <v>26.2698581</v>
      </c>
      <c r="D198" s="68" t="s">
        <v>175</v>
      </c>
      <c r="E198" s="68" t="s">
        <v>175</v>
      </c>
      <c r="F198" s="68" t="s">
        <v>175</v>
      </c>
      <c r="G198" s="68">
        <v>25.1424536</v>
      </c>
      <c r="H198" s="68" t="s">
        <v>175</v>
      </c>
      <c r="I198" s="68" t="s">
        <v>175</v>
      </c>
      <c r="J198" s="68" t="s">
        <v>175</v>
      </c>
      <c r="K198" s="68">
        <v>27.958704699999998</v>
      </c>
      <c r="L198" s="68" t="s">
        <v>175</v>
      </c>
      <c r="M198" s="68">
        <v>17.186355299999999</v>
      </c>
      <c r="N198" s="68" t="s">
        <v>175</v>
      </c>
      <c r="O198" s="68" t="s">
        <v>175</v>
      </c>
      <c r="P198" s="68" t="s">
        <v>175</v>
      </c>
      <c r="Q198" s="68" t="s">
        <v>175</v>
      </c>
      <c r="R198" s="68" t="s">
        <v>175</v>
      </c>
      <c r="S198" s="68" t="s">
        <v>175</v>
      </c>
      <c r="T198" s="68" t="s">
        <v>175</v>
      </c>
      <c r="U198" s="68" t="s">
        <v>175</v>
      </c>
    </row>
    <row r="199" spans="1:21" ht="12.75" customHeight="1" x14ac:dyDescent="0.25">
      <c r="A199" s="62"/>
      <c r="B199" s="72" t="s">
        <v>37</v>
      </c>
      <c r="C199" s="68">
        <v>181.33422868993</v>
      </c>
      <c r="D199" s="68">
        <v>184.18640117999001</v>
      </c>
      <c r="E199" s="68">
        <v>177.12621120992</v>
      </c>
      <c r="F199" s="68">
        <v>205.57221040009</v>
      </c>
      <c r="G199" s="68">
        <v>185.64569678005</v>
      </c>
      <c r="H199" s="68">
        <v>185.48504999004001</v>
      </c>
      <c r="I199" s="68">
        <v>190.09642139010001</v>
      </c>
      <c r="J199" s="68">
        <v>179.00472205995999</v>
      </c>
      <c r="K199" s="68">
        <v>174.48422519997999</v>
      </c>
      <c r="L199" s="68">
        <v>183.30459963997001</v>
      </c>
      <c r="M199" s="68">
        <v>200.14905623491001</v>
      </c>
      <c r="N199" s="68">
        <v>203.20472382499</v>
      </c>
      <c r="O199" s="68">
        <v>207.37168608999099</v>
      </c>
      <c r="P199" s="68">
        <v>204.732980919997</v>
      </c>
      <c r="Q199" s="68">
        <v>201.97114552499701</v>
      </c>
      <c r="R199" s="68">
        <v>200.25458493000599</v>
      </c>
      <c r="S199" s="68" t="s">
        <v>175</v>
      </c>
      <c r="T199" s="68" t="s">
        <v>175</v>
      </c>
      <c r="U199" s="68" t="s">
        <v>175</v>
      </c>
    </row>
    <row r="200" spans="1:21" ht="12.75" customHeight="1" x14ac:dyDescent="0.25">
      <c r="A200" s="62"/>
      <c r="B200" s="72" t="s">
        <v>144</v>
      </c>
      <c r="C200" s="71" t="s">
        <v>175</v>
      </c>
      <c r="D200" s="71" t="s">
        <v>175</v>
      </c>
      <c r="E200" s="71" t="s">
        <v>175</v>
      </c>
      <c r="F200" s="71" t="s">
        <v>175</v>
      </c>
      <c r="G200" s="68">
        <v>0.29823399817000001</v>
      </c>
      <c r="H200" s="68" t="s">
        <v>175</v>
      </c>
      <c r="I200" s="68" t="s">
        <v>175</v>
      </c>
      <c r="J200" s="68" t="s">
        <v>175</v>
      </c>
      <c r="K200" s="68" t="s">
        <v>175</v>
      </c>
      <c r="L200" s="68" t="s">
        <v>175</v>
      </c>
      <c r="M200" s="68" t="s">
        <v>175</v>
      </c>
      <c r="N200" s="68" t="s">
        <v>175</v>
      </c>
      <c r="O200" s="71" t="s">
        <v>175</v>
      </c>
      <c r="P200" s="71" t="s">
        <v>175</v>
      </c>
      <c r="Q200" s="71" t="s">
        <v>175</v>
      </c>
      <c r="R200" s="71" t="s">
        <v>175</v>
      </c>
      <c r="S200" s="71" t="s">
        <v>175</v>
      </c>
      <c r="T200" s="71" t="s">
        <v>175</v>
      </c>
      <c r="U200" s="71" t="s">
        <v>175</v>
      </c>
    </row>
    <row r="201" spans="1:21" ht="12.75" customHeight="1" x14ac:dyDescent="0.25">
      <c r="A201" s="62"/>
      <c r="B201" s="72" t="s">
        <v>182</v>
      </c>
      <c r="C201" s="71" t="s">
        <v>175</v>
      </c>
      <c r="D201" s="71" t="s">
        <v>175</v>
      </c>
      <c r="E201" s="71" t="s">
        <v>175</v>
      </c>
      <c r="F201" s="68" t="s">
        <v>175</v>
      </c>
      <c r="G201" s="71" t="s">
        <v>175</v>
      </c>
      <c r="H201" s="71" t="s">
        <v>175</v>
      </c>
      <c r="I201" s="71" t="s">
        <v>175</v>
      </c>
      <c r="J201" s="71" t="s">
        <v>175</v>
      </c>
      <c r="K201" s="71" t="s">
        <v>175</v>
      </c>
      <c r="L201" s="71">
        <v>177.90144000000001</v>
      </c>
      <c r="M201" s="71" t="s">
        <v>175</v>
      </c>
      <c r="N201" s="71" t="s">
        <v>175</v>
      </c>
      <c r="O201" s="71" t="s">
        <v>175</v>
      </c>
      <c r="P201" s="71" t="s">
        <v>175</v>
      </c>
      <c r="Q201" s="71" t="s">
        <v>175</v>
      </c>
      <c r="R201" s="71" t="s">
        <v>175</v>
      </c>
      <c r="S201" s="71" t="s">
        <v>175</v>
      </c>
      <c r="T201" s="71" t="s">
        <v>175</v>
      </c>
      <c r="U201" s="71" t="s">
        <v>175</v>
      </c>
    </row>
    <row r="202" spans="1:21" ht="12.75" customHeight="1" x14ac:dyDescent="0.25">
      <c r="A202" s="62"/>
      <c r="B202" s="72" t="s">
        <v>96</v>
      </c>
      <c r="C202" s="71" t="s">
        <v>175</v>
      </c>
      <c r="D202" s="71" t="s">
        <v>175</v>
      </c>
      <c r="E202" s="71" t="s">
        <v>175</v>
      </c>
      <c r="F202" s="68" t="s">
        <v>175</v>
      </c>
      <c r="G202" s="71">
        <v>103.842463</v>
      </c>
      <c r="H202" s="71" t="s">
        <v>175</v>
      </c>
      <c r="I202" s="68" t="s">
        <v>175</v>
      </c>
      <c r="J202" s="71" t="s">
        <v>175</v>
      </c>
      <c r="K202" s="71" t="s">
        <v>175</v>
      </c>
      <c r="L202" s="71" t="s">
        <v>175</v>
      </c>
      <c r="M202" s="71" t="s">
        <v>175</v>
      </c>
      <c r="N202" s="71" t="s">
        <v>175</v>
      </c>
      <c r="O202" s="71" t="s">
        <v>175</v>
      </c>
      <c r="P202" s="71" t="s">
        <v>175</v>
      </c>
      <c r="Q202" s="71" t="s">
        <v>175</v>
      </c>
      <c r="R202" s="71" t="s">
        <v>175</v>
      </c>
      <c r="S202" s="68" t="s">
        <v>175</v>
      </c>
      <c r="T202" s="71" t="s">
        <v>175</v>
      </c>
      <c r="U202" s="71" t="s">
        <v>175</v>
      </c>
    </row>
    <row r="203" spans="1:21" ht="12.75" customHeight="1" x14ac:dyDescent="0.25">
      <c r="A203" s="62"/>
      <c r="B203" s="73" t="s">
        <v>97</v>
      </c>
      <c r="C203" s="69" t="s">
        <v>175</v>
      </c>
      <c r="D203" s="69" t="s">
        <v>175</v>
      </c>
      <c r="E203" s="69" t="s">
        <v>175</v>
      </c>
      <c r="F203" s="67" t="s">
        <v>175</v>
      </c>
      <c r="G203" s="69" t="s">
        <v>175</v>
      </c>
      <c r="H203" s="69">
        <v>8.1999309999999994</v>
      </c>
      <c r="I203" s="69" t="s">
        <v>175</v>
      </c>
      <c r="J203" s="69" t="s">
        <v>175</v>
      </c>
      <c r="K203" s="69" t="s">
        <v>175</v>
      </c>
      <c r="L203" s="69" t="s">
        <v>175</v>
      </c>
      <c r="M203" s="69" t="s">
        <v>175</v>
      </c>
      <c r="N203" s="69" t="s">
        <v>175</v>
      </c>
      <c r="O203" s="69" t="s">
        <v>175</v>
      </c>
      <c r="P203" s="69" t="s">
        <v>175</v>
      </c>
      <c r="Q203" s="69" t="s">
        <v>175</v>
      </c>
      <c r="R203" s="69" t="s">
        <v>175</v>
      </c>
      <c r="S203" s="69" t="s">
        <v>175</v>
      </c>
      <c r="T203" s="69" t="s">
        <v>175</v>
      </c>
      <c r="U203" s="69" t="s">
        <v>175</v>
      </c>
    </row>
    <row r="204" spans="1:21" ht="12.75" customHeight="1" x14ac:dyDescent="0.25">
      <c r="A204" s="62"/>
      <c r="B204" s="73" t="s">
        <v>98</v>
      </c>
      <c r="C204" s="69" t="s">
        <v>175</v>
      </c>
      <c r="D204" s="69" t="s">
        <v>175</v>
      </c>
      <c r="E204" s="69" t="s">
        <v>175</v>
      </c>
      <c r="F204" s="67" t="s">
        <v>175</v>
      </c>
      <c r="G204" s="69">
        <v>36.228012</v>
      </c>
      <c r="H204" s="69" t="s">
        <v>175</v>
      </c>
      <c r="I204" s="69" t="s">
        <v>175</v>
      </c>
      <c r="J204" s="69" t="s">
        <v>175</v>
      </c>
      <c r="K204" s="69" t="s">
        <v>175</v>
      </c>
      <c r="L204" s="69" t="s">
        <v>175</v>
      </c>
      <c r="M204" s="69" t="s">
        <v>175</v>
      </c>
      <c r="N204" s="69" t="s">
        <v>175</v>
      </c>
      <c r="O204" s="69" t="s">
        <v>175</v>
      </c>
      <c r="P204" s="69" t="s">
        <v>175</v>
      </c>
      <c r="Q204" s="69" t="s">
        <v>175</v>
      </c>
      <c r="R204" s="69" t="s">
        <v>175</v>
      </c>
      <c r="S204" s="69" t="s">
        <v>175</v>
      </c>
      <c r="T204" s="69" t="s">
        <v>175</v>
      </c>
      <c r="U204" s="69" t="s">
        <v>175</v>
      </c>
    </row>
    <row r="205" spans="1:21" ht="12.75" customHeight="1" x14ac:dyDescent="0.25">
      <c r="A205" s="62"/>
      <c r="B205" s="73" t="s">
        <v>145</v>
      </c>
      <c r="C205" s="70" t="s">
        <v>175</v>
      </c>
      <c r="D205" s="70" t="s">
        <v>175</v>
      </c>
      <c r="E205" s="70" t="s">
        <v>175</v>
      </c>
      <c r="F205" s="70" t="s">
        <v>175</v>
      </c>
      <c r="G205" s="78">
        <v>-34.645227900000002</v>
      </c>
      <c r="H205" s="70" t="s">
        <v>175</v>
      </c>
      <c r="I205" s="70" t="s">
        <v>175</v>
      </c>
      <c r="J205" s="70" t="s">
        <v>175</v>
      </c>
      <c r="K205" s="70" t="s">
        <v>175</v>
      </c>
      <c r="L205" s="70" t="s">
        <v>175</v>
      </c>
      <c r="M205" s="70" t="s">
        <v>175</v>
      </c>
      <c r="N205" s="70" t="s">
        <v>175</v>
      </c>
      <c r="O205" s="70" t="s">
        <v>175</v>
      </c>
      <c r="P205" s="70" t="s">
        <v>175</v>
      </c>
      <c r="Q205" s="70" t="s">
        <v>175</v>
      </c>
      <c r="R205" s="70" t="s">
        <v>175</v>
      </c>
      <c r="S205" s="70" t="s">
        <v>175</v>
      </c>
      <c r="T205" s="70" t="s">
        <v>175</v>
      </c>
      <c r="U205" s="70" t="s">
        <v>175</v>
      </c>
    </row>
    <row r="206" spans="1:21" ht="12.75" customHeight="1" x14ac:dyDescent="0.25">
      <c r="A206" s="61"/>
      <c r="B206" s="17"/>
      <c r="C206" s="18"/>
      <c r="D206" s="18"/>
      <c r="E206" s="18"/>
      <c r="F206" s="18"/>
      <c r="G206" s="19"/>
      <c r="H206" s="18"/>
      <c r="I206" s="18"/>
      <c r="J206" s="18"/>
      <c r="K206" s="18"/>
      <c r="L206" s="18"/>
      <c r="M206" s="18"/>
      <c r="N206" s="18"/>
      <c r="O206" s="18"/>
      <c r="P206" s="18"/>
      <c r="Q206" s="18"/>
      <c r="R206" s="18"/>
      <c r="S206" s="18"/>
      <c r="T206" s="18"/>
      <c r="U206" s="18"/>
    </row>
    <row r="207" spans="1:21" x14ac:dyDescent="0.25">
      <c r="A207" s="63" t="s">
        <v>38</v>
      </c>
      <c r="C207" s="20"/>
      <c r="D207" s="21"/>
      <c r="E207" s="20"/>
      <c r="F207" s="21"/>
      <c r="G207" s="20"/>
      <c r="H207" s="21"/>
    </row>
    <row r="208" spans="1:21" ht="3" customHeight="1" x14ac:dyDescent="0.25">
      <c r="A208" s="63"/>
      <c r="C208" s="20"/>
      <c r="D208" s="21"/>
      <c r="E208" s="20"/>
      <c r="F208" s="21"/>
      <c r="G208" s="20"/>
      <c r="H208" s="21"/>
    </row>
    <row r="209" spans="1:21" ht="14.25" customHeight="1" x14ac:dyDescent="0.25">
      <c r="A209" s="98" t="s">
        <v>183</v>
      </c>
      <c r="B209" s="98"/>
      <c r="C209" s="98"/>
      <c r="D209" s="98"/>
      <c r="E209" s="98"/>
      <c r="F209" s="98"/>
      <c r="G209" s="98"/>
      <c r="H209" s="98"/>
      <c r="I209" s="98"/>
      <c r="J209" s="98"/>
      <c r="K209" s="98"/>
      <c r="L209" s="98"/>
      <c r="M209" s="98"/>
      <c r="N209" s="98"/>
      <c r="O209" s="98"/>
      <c r="P209" s="98"/>
      <c r="Q209" s="98"/>
      <c r="R209" s="98"/>
      <c r="S209" s="98"/>
    </row>
    <row r="210" spans="1:21" x14ac:dyDescent="0.25">
      <c r="B210" s="22"/>
      <c r="C210" s="105"/>
      <c r="D210" s="105"/>
      <c r="E210" s="105"/>
      <c r="F210" s="105"/>
      <c r="G210" s="105"/>
      <c r="H210" s="105"/>
      <c r="I210" s="105"/>
    </row>
    <row r="211" spans="1:21" ht="15" x14ac:dyDescent="0.25">
      <c r="A211" s="97" t="s">
        <v>39</v>
      </c>
      <c r="B211" s="97"/>
      <c r="C211" s="97"/>
      <c r="D211" s="97"/>
      <c r="E211" s="97"/>
      <c r="F211" s="97"/>
      <c r="G211" s="23"/>
    </row>
    <row r="212" spans="1:21" ht="3" customHeight="1" x14ac:dyDescent="0.25">
      <c r="A212" s="65"/>
      <c r="B212" s="24"/>
      <c r="C212" s="20"/>
      <c r="D212" s="25"/>
      <c r="E212" s="26"/>
      <c r="F212" s="25"/>
      <c r="G212" s="26"/>
    </row>
    <row r="213" spans="1:21" ht="50.25" customHeight="1" x14ac:dyDescent="0.25">
      <c r="A213" s="89" t="s">
        <v>176</v>
      </c>
      <c r="B213" s="89"/>
      <c r="C213" s="89"/>
      <c r="D213" s="89"/>
      <c r="E213" s="89"/>
      <c r="F213" s="89"/>
      <c r="G213" s="89"/>
      <c r="H213" s="89"/>
      <c r="I213" s="89"/>
      <c r="J213" s="89"/>
      <c r="K213" s="89"/>
      <c r="L213" s="89"/>
      <c r="M213" s="89"/>
      <c r="N213" s="89"/>
      <c r="O213" s="89"/>
      <c r="P213" s="89"/>
      <c r="Q213" s="89"/>
      <c r="R213" s="89"/>
      <c r="S213" s="89"/>
      <c r="T213" s="89"/>
      <c r="U213" s="89"/>
    </row>
    <row r="214" spans="1:21" ht="45.75" customHeight="1" x14ac:dyDescent="0.25">
      <c r="A214" s="90" t="s">
        <v>184</v>
      </c>
      <c r="B214" s="90"/>
      <c r="C214" s="90"/>
      <c r="D214" s="90"/>
      <c r="E214" s="90"/>
      <c r="F214" s="90"/>
      <c r="G214" s="90"/>
      <c r="H214" s="90"/>
      <c r="I214" s="90"/>
      <c r="J214" s="90"/>
      <c r="K214" s="90"/>
      <c r="L214" s="90"/>
      <c r="M214" s="90"/>
      <c r="N214" s="90"/>
      <c r="O214" s="90"/>
      <c r="P214" s="90"/>
      <c r="Q214" s="90"/>
      <c r="R214" s="90"/>
      <c r="S214" s="90"/>
      <c r="T214" s="90"/>
      <c r="U214" s="90"/>
    </row>
    <row r="215" spans="1:21" ht="15" customHeight="1" x14ac:dyDescent="0.25">
      <c r="A215" s="91" t="s">
        <v>173</v>
      </c>
      <c r="B215" s="91"/>
      <c r="C215" s="91"/>
      <c r="D215" s="91"/>
      <c r="E215" s="91"/>
      <c r="F215" s="91"/>
      <c r="G215" s="91"/>
      <c r="H215" s="91"/>
      <c r="I215" s="91"/>
      <c r="J215" s="91"/>
      <c r="K215" s="91"/>
      <c r="L215" s="91"/>
      <c r="M215" s="91"/>
      <c r="N215" s="91"/>
      <c r="O215" s="91"/>
      <c r="P215" s="91"/>
      <c r="Q215" s="91"/>
      <c r="R215" s="91"/>
      <c r="S215" s="91"/>
      <c r="T215" s="91"/>
      <c r="U215" s="91"/>
    </row>
    <row r="216" spans="1:21" ht="25.5" customHeight="1" x14ac:dyDescent="0.25">
      <c r="A216" s="91" t="s">
        <v>174</v>
      </c>
      <c r="B216" s="91"/>
      <c r="C216" s="91"/>
      <c r="D216" s="91"/>
      <c r="E216" s="91"/>
      <c r="F216" s="91"/>
      <c r="G216" s="91"/>
      <c r="H216" s="91"/>
      <c r="I216" s="91"/>
      <c r="J216" s="91"/>
      <c r="K216" s="91"/>
      <c r="L216" s="91"/>
      <c r="M216" s="91"/>
      <c r="N216" s="91"/>
      <c r="O216" s="91"/>
      <c r="P216" s="91"/>
      <c r="Q216" s="91"/>
      <c r="R216" s="91"/>
      <c r="S216" s="91"/>
      <c r="T216" s="91"/>
      <c r="U216" s="91"/>
    </row>
    <row r="217" spans="1:21" ht="29.25" customHeight="1" x14ac:dyDescent="0.25">
      <c r="A217" s="91" t="s">
        <v>186</v>
      </c>
      <c r="B217" s="91"/>
      <c r="C217" s="91"/>
      <c r="D217" s="91"/>
      <c r="E217" s="91"/>
      <c r="F217" s="91"/>
      <c r="G217" s="91"/>
      <c r="H217" s="91"/>
      <c r="I217" s="91"/>
      <c r="J217" s="91"/>
      <c r="K217" s="91"/>
      <c r="L217" s="91"/>
      <c r="M217" s="91"/>
      <c r="N217" s="91"/>
      <c r="O217" s="91"/>
      <c r="P217" s="91"/>
      <c r="Q217" s="91"/>
      <c r="R217" s="91"/>
      <c r="S217" s="91"/>
      <c r="T217" s="91"/>
      <c r="U217" s="91"/>
    </row>
    <row r="218" spans="1:21" ht="9.75" customHeight="1" x14ac:dyDescent="0.25"/>
    <row r="219" spans="1:21" s="83" customFormat="1" ht="12.75" customHeight="1" x14ac:dyDescent="0.25">
      <c r="A219" s="93" t="s">
        <v>187</v>
      </c>
      <c r="B219" s="93"/>
      <c r="C219" s="93"/>
      <c r="D219" s="93"/>
      <c r="E219" s="93"/>
      <c r="F219" s="93"/>
      <c r="G219" s="93"/>
      <c r="H219" s="93"/>
      <c r="I219" s="93"/>
      <c r="J219" s="93"/>
      <c r="K219" s="93"/>
      <c r="L219" s="93"/>
      <c r="M219" s="93"/>
      <c r="N219" s="93"/>
      <c r="O219" s="93"/>
      <c r="P219" s="93"/>
    </row>
    <row r="220" spans="1:21" s="83" customFormat="1" ht="37.5" customHeight="1" x14ac:dyDescent="0.25">
      <c r="A220" s="88" t="s">
        <v>188</v>
      </c>
      <c r="B220" s="88"/>
      <c r="C220" s="88"/>
      <c r="D220" s="88"/>
      <c r="E220" s="88"/>
      <c r="F220" s="88"/>
      <c r="G220" s="88"/>
      <c r="H220" s="88"/>
      <c r="I220" s="88"/>
      <c r="J220" s="88"/>
      <c r="K220" s="88"/>
      <c r="L220" s="88"/>
      <c r="M220" s="88"/>
      <c r="N220" s="88"/>
      <c r="O220" s="88"/>
      <c r="P220" s="88"/>
      <c r="Q220" s="88"/>
      <c r="R220" s="88"/>
      <c r="S220" s="88"/>
      <c r="T220" s="88"/>
      <c r="U220" s="88"/>
    </row>
  </sheetData>
  <sheetProtection selectLockedCells="1"/>
  <mergeCells count="13">
    <mergeCell ref="A219:P219"/>
    <mergeCell ref="A220:U220"/>
    <mergeCell ref="R5:S5"/>
    <mergeCell ref="C32:S32"/>
    <mergeCell ref="M7:P7"/>
    <mergeCell ref="A209:S209"/>
    <mergeCell ref="A217:U217"/>
    <mergeCell ref="C210:I210"/>
    <mergeCell ref="A211:F211"/>
    <mergeCell ref="A213:U213"/>
    <mergeCell ref="A216:U216"/>
    <mergeCell ref="A215:U215"/>
    <mergeCell ref="A214:U214"/>
  </mergeCells>
  <phoneticPr fontId="3" type="noConversion"/>
  <dataValidations count="1">
    <dataValidation type="list" allowBlank="1" showInputMessage="1" showErrorMessage="1" sqref="M7">
      <formula1>$B$33:$B$205</formula1>
    </dataValidation>
  </dataValidations>
  <pageMargins left="0.2" right="0.2" top="0.4" bottom="0.26" header="0.27" footer="0.26"/>
  <pageSetup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6"/>
  <sheetViews>
    <sheetView topLeftCell="S1" zoomScale="80" zoomScaleNormal="80" workbookViewId="0">
      <selection activeCell="U2" sqref="U2:AM196"/>
    </sheetView>
  </sheetViews>
  <sheetFormatPr defaultRowHeight="10.199999999999999" x14ac:dyDescent="0.2"/>
  <cols>
    <col min="1" max="1" width="13.88671875" style="84" customWidth="1"/>
    <col min="2" max="19" width="9.21875" style="84" customWidth="1"/>
    <col min="20" max="20" width="9.6640625" style="84" customWidth="1"/>
    <col min="21" max="39" width="9.21875" style="84" customWidth="1"/>
    <col min="40" max="16384" width="8.88671875" style="84"/>
  </cols>
  <sheetData>
    <row r="1" spans="1:39" x14ac:dyDescent="0.2">
      <c r="B1" s="84">
        <v>1990</v>
      </c>
      <c r="C1" s="84">
        <v>1994</v>
      </c>
      <c r="D1" s="84">
        <v>1995</v>
      </c>
      <c r="E1" s="84">
        <v>1996</v>
      </c>
      <c r="F1" s="84">
        <v>1997</v>
      </c>
      <c r="G1" s="84">
        <v>1998</v>
      </c>
      <c r="H1" s="84">
        <v>1999</v>
      </c>
      <c r="I1" s="84">
        <v>2000</v>
      </c>
      <c r="J1" s="84">
        <v>2001</v>
      </c>
      <c r="K1" s="84">
        <v>2002</v>
      </c>
      <c r="L1" s="84">
        <v>2003</v>
      </c>
      <c r="M1" s="84">
        <v>2004</v>
      </c>
      <c r="N1" s="84">
        <v>2005</v>
      </c>
      <c r="O1" s="84">
        <v>2006</v>
      </c>
      <c r="P1" s="84">
        <v>2007</v>
      </c>
      <c r="Q1" s="84">
        <v>2008</v>
      </c>
      <c r="R1" s="84">
        <v>2009</v>
      </c>
      <c r="S1" s="84">
        <v>2010</v>
      </c>
      <c r="T1" s="84">
        <v>2011</v>
      </c>
      <c r="U1" s="84">
        <v>1990</v>
      </c>
      <c r="V1" s="84">
        <v>1994</v>
      </c>
      <c r="W1" s="84">
        <v>1995</v>
      </c>
      <c r="X1" s="84">
        <v>1996</v>
      </c>
      <c r="Y1" s="84">
        <v>1997</v>
      </c>
      <c r="Z1" s="84">
        <v>1998</v>
      </c>
      <c r="AA1" s="84">
        <v>1999</v>
      </c>
      <c r="AB1" s="84">
        <v>2000</v>
      </c>
      <c r="AC1" s="84">
        <v>2001</v>
      </c>
      <c r="AD1" s="84">
        <v>2002</v>
      </c>
      <c r="AE1" s="84">
        <v>2003</v>
      </c>
      <c r="AF1" s="84">
        <v>2004</v>
      </c>
      <c r="AG1" s="84">
        <v>2005</v>
      </c>
      <c r="AH1" s="84">
        <v>2006</v>
      </c>
      <c r="AI1" s="84">
        <v>2007</v>
      </c>
      <c r="AJ1" s="84">
        <v>2008</v>
      </c>
      <c r="AK1" s="84">
        <v>2009</v>
      </c>
      <c r="AL1" s="84">
        <v>2010</v>
      </c>
      <c r="AM1" s="84">
        <v>2011</v>
      </c>
    </row>
    <row r="2" spans="1:39" x14ac:dyDescent="0.2">
      <c r="A2" s="84" t="s">
        <v>204</v>
      </c>
      <c r="B2" s="84" t="s">
        <v>175</v>
      </c>
      <c r="C2" s="84" t="s">
        <v>175</v>
      </c>
      <c r="D2" s="84" t="s">
        <v>175</v>
      </c>
      <c r="E2" s="84" t="s">
        <v>175</v>
      </c>
      <c r="F2" s="84" t="s">
        <v>175</v>
      </c>
      <c r="G2" s="84" t="s">
        <v>175</v>
      </c>
      <c r="H2" s="84" t="s">
        <v>175</v>
      </c>
      <c r="I2" s="84" t="s">
        <v>175</v>
      </c>
      <c r="J2" s="84" t="s">
        <v>175</v>
      </c>
      <c r="K2" s="84" t="s">
        <v>175</v>
      </c>
      <c r="L2" s="84" t="s">
        <v>175</v>
      </c>
      <c r="M2" s="84" t="s">
        <v>175</v>
      </c>
      <c r="N2" s="86">
        <v>28759.09</v>
      </c>
      <c r="O2" s="84" t="s">
        <v>175</v>
      </c>
      <c r="P2" s="84" t="s">
        <v>175</v>
      </c>
      <c r="Q2" s="84" t="s">
        <v>175</v>
      </c>
      <c r="R2" s="84" t="s">
        <v>175</v>
      </c>
      <c r="S2" s="84" t="s">
        <v>175</v>
      </c>
      <c r="T2" s="84" t="s">
        <v>175</v>
      </c>
      <c r="U2" s="84" t="e">
        <f>B2/1000</f>
        <v>#VALUE!</v>
      </c>
      <c r="V2" s="84" t="e">
        <f t="shared" ref="V2:AM2" si="0">C2/1000</f>
        <v>#VALUE!</v>
      </c>
      <c r="W2" s="84" t="e">
        <f t="shared" si="0"/>
        <v>#VALUE!</v>
      </c>
      <c r="X2" s="84" t="e">
        <f t="shared" si="0"/>
        <v>#VALUE!</v>
      </c>
      <c r="Y2" s="84" t="e">
        <f t="shared" si="0"/>
        <v>#VALUE!</v>
      </c>
      <c r="Z2" s="84" t="e">
        <f t="shared" si="0"/>
        <v>#VALUE!</v>
      </c>
      <c r="AA2" s="84" t="e">
        <f t="shared" si="0"/>
        <v>#VALUE!</v>
      </c>
      <c r="AB2" s="84" t="e">
        <f t="shared" si="0"/>
        <v>#VALUE!</v>
      </c>
      <c r="AC2" s="84" t="e">
        <f t="shared" si="0"/>
        <v>#VALUE!</v>
      </c>
      <c r="AD2" s="84" t="e">
        <f t="shared" si="0"/>
        <v>#VALUE!</v>
      </c>
      <c r="AE2" s="84" t="e">
        <f t="shared" si="0"/>
        <v>#VALUE!</v>
      </c>
      <c r="AF2" s="84" t="e">
        <f t="shared" si="0"/>
        <v>#VALUE!</v>
      </c>
      <c r="AG2" s="84">
        <f t="shared" si="0"/>
        <v>28.75909</v>
      </c>
      <c r="AH2" s="84" t="e">
        <f t="shared" si="0"/>
        <v>#VALUE!</v>
      </c>
      <c r="AI2" s="84" t="e">
        <f t="shared" si="0"/>
        <v>#VALUE!</v>
      </c>
      <c r="AJ2" s="84" t="e">
        <f t="shared" si="0"/>
        <v>#VALUE!</v>
      </c>
      <c r="AK2" s="84" t="e">
        <f t="shared" si="0"/>
        <v>#VALUE!</v>
      </c>
      <c r="AL2" s="84" t="e">
        <f t="shared" si="0"/>
        <v>#VALUE!</v>
      </c>
      <c r="AM2" s="84" t="e">
        <f t="shared" si="0"/>
        <v>#VALUE!</v>
      </c>
    </row>
    <row r="3" spans="1:39" x14ac:dyDescent="0.2">
      <c r="A3" s="84" t="s">
        <v>99</v>
      </c>
      <c r="B3" s="86">
        <v>7134.22</v>
      </c>
      <c r="C3" s="86">
        <v>7059.33</v>
      </c>
      <c r="D3" s="84" t="s">
        <v>175</v>
      </c>
      <c r="E3" s="84" t="s">
        <v>175</v>
      </c>
      <c r="F3" s="84" t="s">
        <v>175</v>
      </c>
      <c r="G3" s="84" t="s">
        <v>175</v>
      </c>
      <c r="H3" s="84" t="s">
        <v>175</v>
      </c>
      <c r="I3" s="84" t="s">
        <v>175</v>
      </c>
      <c r="J3" s="84" t="s">
        <v>175</v>
      </c>
      <c r="K3" s="84" t="s">
        <v>175</v>
      </c>
      <c r="L3" s="84" t="s">
        <v>175</v>
      </c>
      <c r="M3" s="84" t="s">
        <v>175</v>
      </c>
      <c r="N3" s="84" t="s">
        <v>175</v>
      </c>
      <c r="O3" s="84" t="s">
        <v>175</v>
      </c>
      <c r="P3" s="84" t="s">
        <v>175</v>
      </c>
      <c r="Q3" s="84" t="s">
        <v>175</v>
      </c>
      <c r="R3" s="84" t="s">
        <v>175</v>
      </c>
      <c r="S3" s="84" t="s">
        <v>175</v>
      </c>
      <c r="T3" s="84" t="s">
        <v>175</v>
      </c>
      <c r="U3" s="84">
        <f t="shared" ref="U3:U66" si="1">B3/1000</f>
        <v>7.13422</v>
      </c>
      <c r="V3" s="84">
        <f t="shared" ref="V3:V66" si="2">C3/1000</f>
        <v>7.0593300000000001</v>
      </c>
      <c r="W3" s="84" t="e">
        <f t="shared" ref="W3:W66" si="3">D3/1000</f>
        <v>#VALUE!</v>
      </c>
      <c r="X3" s="84" t="e">
        <f t="shared" ref="X3:X66" si="4">E3/1000</f>
        <v>#VALUE!</v>
      </c>
      <c r="Y3" s="84" t="e">
        <f t="shared" ref="Y3:Y66" si="5">F3/1000</f>
        <v>#VALUE!</v>
      </c>
      <c r="Z3" s="84" t="e">
        <f t="shared" ref="Z3:Z66" si="6">G3/1000</f>
        <v>#VALUE!</v>
      </c>
      <c r="AA3" s="84" t="e">
        <f t="shared" ref="AA3:AA66" si="7">H3/1000</f>
        <v>#VALUE!</v>
      </c>
      <c r="AB3" s="84" t="e">
        <f t="shared" ref="AB3:AB66" si="8">I3/1000</f>
        <v>#VALUE!</v>
      </c>
      <c r="AC3" s="84" t="e">
        <f t="shared" ref="AC3:AC66" si="9">J3/1000</f>
        <v>#VALUE!</v>
      </c>
      <c r="AD3" s="84" t="e">
        <f t="shared" ref="AD3:AD66" si="10">K3/1000</f>
        <v>#VALUE!</v>
      </c>
      <c r="AE3" s="84" t="e">
        <f t="shared" ref="AE3:AE66" si="11">L3/1000</f>
        <v>#VALUE!</v>
      </c>
      <c r="AF3" s="84" t="e">
        <f t="shared" ref="AF3:AF66" si="12">M3/1000</f>
        <v>#VALUE!</v>
      </c>
      <c r="AG3" s="84" t="e">
        <f t="shared" ref="AG3:AG66" si="13">N3/1000</f>
        <v>#VALUE!</v>
      </c>
      <c r="AH3" s="84" t="e">
        <f t="shared" ref="AH3:AH66" si="14">O3/1000</f>
        <v>#VALUE!</v>
      </c>
      <c r="AI3" s="84" t="e">
        <f t="shared" ref="AI3:AI66" si="15">P3/1000</f>
        <v>#VALUE!</v>
      </c>
      <c r="AJ3" s="84" t="e">
        <f t="shared" ref="AJ3:AJ66" si="16">Q3/1000</f>
        <v>#VALUE!</v>
      </c>
      <c r="AK3" s="84" t="e">
        <f t="shared" ref="AK3:AK66" si="17">R3/1000</f>
        <v>#VALUE!</v>
      </c>
      <c r="AL3" s="84" t="e">
        <f t="shared" ref="AL3:AL66" si="18">S3/1000</f>
        <v>#VALUE!</v>
      </c>
      <c r="AM3" s="84" t="e">
        <f t="shared" ref="AM3:AM66" si="19">T3/1000</f>
        <v>#VALUE!</v>
      </c>
    </row>
    <row r="4" spans="1:39" x14ac:dyDescent="0.2">
      <c r="A4" s="84" t="s">
        <v>40</v>
      </c>
      <c r="B4" s="84" t="s">
        <v>175</v>
      </c>
      <c r="C4" s="86">
        <v>100344</v>
      </c>
      <c r="D4" s="84" t="s">
        <v>175</v>
      </c>
      <c r="E4" s="84" t="s">
        <v>175</v>
      </c>
      <c r="F4" s="84" t="s">
        <v>175</v>
      </c>
      <c r="G4" s="84" t="s">
        <v>175</v>
      </c>
      <c r="H4" s="84" t="s">
        <v>175</v>
      </c>
      <c r="I4" s="86">
        <v>103142.79</v>
      </c>
      <c r="J4" s="84" t="s">
        <v>175</v>
      </c>
      <c r="K4" s="84" t="s">
        <v>175</v>
      </c>
      <c r="L4" s="84" t="s">
        <v>175</v>
      </c>
      <c r="M4" s="84" t="s">
        <v>175</v>
      </c>
      <c r="N4" s="84" t="s">
        <v>175</v>
      </c>
      <c r="O4" s="84" t="s">
        <v>175</v>
      </c>
      <c r="P4" s="84" t="s">
        <v>175</v>
      </c>
      <c r="Q4" s="84" t="s">
        <v>175</v>
      </c>
      <c r="R4" s="84" t="s">
        <v>175</v>
      </c>
      <c r="S4" s="84" t="s">
        <v>175</v>
      </c>
      <c r="T4" s="84" t="s">
        <v>175</v>
      </c>
      <c r="U4" s="84" t="e">
        <f t="shared" si="1"/>
        <v>#VALUE!</v>
      </c>
      <c r="V4" s="84">
        <f t="shared" si="2"/>
        <v>100.34399999999999</v>
      </c>
      <c r="W4" s="84" t="e">
        <f t="shared" si="3"/>
        <v>#VALUE!</v>
      </c>
      <c r="X4" s="84" t="e">
        <f t="shared" si="4"/>
        <v>#VALUE!</v>
      </c>
      <c r="Y4" s="84" t="e">
        <f t="shared" si="5"/>
        <v>#VALUE!</v>
      </c>
      <c r="Z4" s="84" t="e">
        <f t="shared" si="6"/>
        <v>#VALUE!</v>
      </c>
      <c r="AA4" s="84" t="e">
        <f t="shared" si="7"/>
        <v>#VALUE!</v>
      </c>
      <c r="AB4" s="84">
        <f t="shared" si="8"/>
        <v>103.14278999999999</v>
      </c>
      <c r="AC4" s="84" t="e">
        <f t="shared" si="9"/>
        <v>#VALUE!</v>
      </c>
      <c r="AD4" s="84" t="e">
        <f t="shared" si="10"/>
        <v>#VALUE!</v>
      </c>
      <c r="AE4" s="84" t="e">
        <f t="shared" si="11"/>
        <v>#VALUE!</v>
      </c>
      <c r="AF4" s="84" t="e">
        <f t="shared" si="12"/>
        <v>#VALUE!</v>
      </c>
      <c r="AG4" s="84" t="e">
        <f t="shared" si="13"/>
        <v>#VALUE!</v>
      </c>
      <c r="AH4" s="84" t="e">
        <f t="shared" si="14"/>
        <v>#VALUE!</v>
      </c>
      <c r="AI4" s="84" t="e">
        <f t="shared" si="15"/>
        <v>#VALUE!</v>
      </c>
      <c r="AJ4" s="84" t="e">
        <f t="shared" si="16"/>
        <v>#VALUE!</v>
      </c>
      <c r="AK4" s="84" t="e">
        <f t="shared" si="17"/>
        <v>#VALUE!</v>
      </c>
      <c r="AL4" s="84" t="e">
        <f t="shared" si="18"/>
        <v>#VALUE!</v>
      </c>
      <c r="AM4" s="84" t="e">
        <f t="shared" si="19"/>
        <v>#VALUE!</v>
      </c>
    </row>
    <row r="5" spans="1:39" x14ac:dyDescent="0.2">
      <c r="A5" s="84" t="s">
        <v>205</v>
      </c>
      <c r="B5" s="84" t="s">
        <v>175</v>
      </c>
      <c r="C5" s="84" t="s">
        <v>175</v>
      </c>
      <c r="D5" s="84" t="s">
        <v>175</v>
      </c>
      <c r="E5" s="84" t="s">
        <v>175</v>
      </c>
      <c r="F5" s="84" t="s">
        <v>175</v>
      </c>
      <c r="G5" s="84" t="s">
        <v>175</v>
      </c>
      <c r="H5" s="84" t="s">
        <v>175</v>
      </c>
      <c r="I5" s="84" t="s">
        <v>175</v>
      </c>
      <c r="J5" s="84" t="s">
        <v>175</v>
      </c>
      <c r="K5" s="84" t="s">
        <v>175</v>
      </c>
      <c r="L5" s="84" t="s">
        <v>175</v>
      </c>
      <c r="M5" s="84" t="s">
        <v>175</v>
      </c>
      <c r="N5" s="84" t="s">
        <v>175</v>
      </c>
      <c r="O5" s="84" t="s">
        <v>175</v>
      </c>
      <c r="P5" s="84" t="s">
        <v>175</v>
      </c>
      <c r="Q5" s="84" t="s">
        <v>175</v>
      </c>
      <c r="R5" s="84" t="s">
        <v>175</v>
      </c>
      <c r="S5" s="84" t="s">
        <v>175</v>
      </c>
      <c r="T5" s="84" t="s">
        <v>175</v>
      </c>
      <c r="U5" s="84" t="e">
        <f t="shared" si="1"/>
        <v>#VALUE!</v>
      </c>
      <c r="V5" s="84" t="e">
        <f t="shared" si="2"/>
        <v>#VALUE!</v>
      </c>
      <c r="W5" s="84" t="e">
        <f t="shared" si="3"/>
        <v>#VALUE!</v>
      </c>
      <c r="X5" s="84" t="e">
        <f t="shared" si="4"/>
        <v>#VALUE!</v>
      </c>
      <c r="Y5" s="84" t="e">
        <f t="shared" si="5"/>
        <v>#VALUE!</v>
      </c>
      <c r="Z5" s="84" t="e">
        <f t="shared" si="6"/>
        <v>#VALUE!</v>
      </c>
      <c r="AA5" s="84" t="e">
        <f t="shared" si="7"/>
        <v>#VALUE!</v>
      </c>
      <c r="AB5" s="84" t="e">
        <f t="shared" si="8"/>
        <v>#VALUE!</v>
      </c>
      <c r="AC5" s="84" t="e">
        <f t="shared" si="9"/>
        <v>#VALUE!</v>
      </c>
      <c r="AD5" s="84" t="e">
        <f t="shared" si="10"/>
        <v>#VALUE!</v>
      </c>
      <c r="AE5" s="84" t="e">
        <f t="shared" si="11"/>
        <v>#VALUE!</v>
      </c>
      <c r="AF5" s="84" t="e">
        <f t="shared" si="12"/>
        <v>#VALUE!</v>
      </c>
      <c r="AG5" s="84" t="e">
        <f t="shared" si="13"/>
        <v>#VALUE!</v>
      </c>
      <c r="AH5" s="84" t="e">
        <f t="shared" si="14"/>
        <v>#VALUE!</v>
      </c>
      <c r="AI5" s="84" t="e">
        <f t="shared" si="15"/>
        <v>#VALUE!</v>
      </c>
      <c r="AJ5" s="84" t="e">
        <f t="shared" si="16"/>
        <v>#VALUE!</v>
      </c>
      <c r="AK5" s="84" t="e">
        <f t="shared" si="17"/>
        <v>#VALUE!</v>
      </c>
      <c r="AL5" s="84" t="e">
        <f t="shared" si="18"/>
        <v>#VALUE!</v>
      </c>
      <c r="AM5" s="84" t="e">
        <f t="shared" si="19"/>
        <v>#VALUE!</v>
      </c>
    </row>
    <row r="6" spans="1:39" x14ac:dyDescent="0.2">
      <c r="A6" s="84" t="s">
        <v>206</v>
      </c>
      <c r="B6" s="84" t="s">
        <v>175</v>
      </c>
      <c r="C6" s="84" t="s">
        <v>175</v>
      </c>
      <c r="D6" s="84" t="s">
        <v>175</v>
      </c>
      <c r="E6" s="84" t="s">
        <v>175</v>
      </c>
      <c r="F6" s="84" t="s">
        <v>175</v>
      </c>
      <c r="G6" s="84" t="s">
        <v>175</v>
      </c>
      <c r="H6" s="84" t="s">
        <v>175</v>
      </c>
      <c r="I6" s="86">
        <v>43140.5</v>
      </c>
      <c r="J6" s="84" t="s">
        <v>175</v>
      </c>
      <c r="K6" s="84" t="s">
        <v>175</v>
      </c>
      <c r="L6" s="84" t="s">
        <v>175</v>
      </c>
      <c r="M6" s="84" t="s">
        <v>175</v>
      </c>
      <c r="N6" s="86">
        <v>63518.33</v>
      </c>
      <c r="O6" s="84" t="s">
        <v>175</v>
      </c>
      <c r="P6" s="84" t="s">
        <v>175</v>
      </c>
      <c r="Q6" s="84" t="s">
        <v>175</v>
      </c>
      <c r="R6" s="84" t="s">
        <v>175</v>
      </c>
      <c r="S6" s="84" t="s">
        <v>175</v>
      </c>
      <c r="T6" s="84" t="s">
        <v>175</v>
      </c>
      <c r="U6" s="84" t="e">
        <f t="shared" si="1"/>
        <v>#VALUE!</v>
      </c>
      <c r="V6" s="84" t="e">
        <f t="shared" si="2"/>
        <v>#VALUE!</v>
      </c>
      <c r="W6" s="84" t="e">
        <f t="shared" si="3"/>
        <v>#VALUE!</v>
      </c>
      <c r="X6" s="84" t="e">
        <f t="shared" si="4"/>
        <v>#VALUE!</v>
      </c>
      <c r="Y6" s="84" t="e">
        <f t="shared" si="5"/>
        <v>#VALUE!</v>
      </c>
      <c r="Z6" s="84" t="e">
        <f t="shared" si="6"/>
        <v>#VALUE!</v>
      </c>
      <c r="AA6" s="84" t="e">
        <f t="shared" si="7"/>
        <v>#VALUE!</v>
      </c>
      <c r="AB6" s="84">
        <f t="shared" si="8"/>
        <v>43.140500000000003</v>
      </c>
      <c r="AC6" s="84" t="e">
        <f t="shared" si="9"/>
        <v>#VALUE!</v>
      </c>
      <c r="AD6" s="84" t="e">
        <f t="shared" si="10"/>
        <v>#VALUE!</v>
      </c>
      <c r="AE6" s="84" t="e">
        <f t="shared" si="11"/>
        <v>#VALUE!</v>
      </c>
      <c r="AF6" s="84" t="e">
        <f t="shared" si="12"/>
        <v>#VALUE!</v>
      </c>
      <c r="AG6" s="84">
        <f t="shared" si="13"/>
        <v>63.518329999999999</v>
      </c>
      <c r="AH6" s="84" t="e">
        <f t="shared" si="14"/>
        <v>#VALUE!</v>
      </c>
      <c r="AI6" s="84" t="e">
        <f t="shared" si="15"/>
        <v>#VALUE!</v>
      </c>
      <c r="AJ6" s="84" t="e">
        <f t="shared" si="16"/>
        <v>#VALUE!</v>
      </c>
      <c r="AK6" s="84" t="e">
        <f t="shared" si="17"/>
        <v>#VALUE!</v>
      </c>
      <c r="AL6" s="84" t="e">
        <f t="shared" si="18"/>
        <v>#VALUE!</v>
      </c>
      <c r="AM6" s="84" t="e">
        <f t="shared" si="19"/>
        <v>#VALUE!</v>
      </c>
    </row>
    <row r="7" spans="1:39" x14ac:dyDescent="0.2">
      <c r="A7" s="84" t="s">
        <v>0</v>
      </c>
      <c r="B7" s="84">
        <v>291.8</v>
      </c>
      <c r="C7" s="84" t="s">
        <v>175</v>
      </c>
      <c r="D7" s="84" t="s">
        <v>175</v>
      </c>
      <c r="E7" s="84" t="s">
        <v>175</v>
      </c>
      <c r="F7" s="84" t="s">
        <v>175</v>
      </c>
      <c r="G7" s="84" t="s">
        <v>175</v>
      </c>
      <c r="H7" s="84" t="s">
        <v>175</v>
      </c>
      <c r="I7" s="84">
        <v>608.95000000000005</v>
      </c>
      <c r="J7" s="84" t="s">
        <v>175</v>
      </c>
      <c r="K7" s="84" t="s">
        <v>175</v>
      </c>
      <c r="L7" s="84" t="s">
        <v>175</v>
      </c>
      <c r="M7" s="84" t="s">
        <v>175</v>
      </c>
      <c r="N7" s="84" t="s">
        <v>175</v>
      </c>
      <c r="O7" s="84" t="s">
        <v>175</v>
      </c>
      <c r="P7" s="84" t="s">
        <v>175</v>
      </c>
      <c r="Q7" s="84" t="s">
        <v>175</v>
      </c>
      <c r="R7" s="84" t="s">
        <v>175</v>
      </c>
      <c r="S7" s="84" t="s">
        <v>175</v>
      </c>
      <c r="T7" s="84" t="s">
        <v>175</v>
      </c>
      <c r="U7" s="84">
        <f t="shared" si="1"/>
        <v>0.2918</v>
      </c>
      <c r="V7" s="84" t="e">
        <f t="shared" si="2"/>
        <v>#VALUE!</v>
      </c>
      <c r="W7" s="84" t="e">
        <f t="shared" si="3"/>
        <v>#VALUE!</v>
      </c>
      <c r="X7" s="84" t="e">
        <f t="shared" si="4"/>
        <v>#VALUE!</v>
      </c>
      <c r="Y7" s="84" t="e">
        <f t="shared" si="5"/>
        <v>#VALUE!</v>
      </c>
      <c r="Z7" s="84" t="e">
        <f t="shared" si="6"/>
        <v>#VALUE!</v>
      </c>
      <c r="AA7" s="84" t="e">
        <f t="shared" si="7"/>
        <v>#VALUE!</v>
      </c>
      <c r="AB7" s="84">
        <f t="shared" si="8"/>
        <v>0.60894999999999999</v>
      </c>
      <c r="AC7" s="84" t="e">
        <f t="shared" si="9"/>
        <v>#VALUE!</v>
      </c>
      <c r="AD7" s="84" t="e">
        <f t="shared" si="10"/>
        <v>#VALUE!</v>
      </c>
      <c r="AE7" s="84" t="e">
        <f t="shared" si="11"/>
        <v>#VALUE!</v>
      </c>
      <c r="AF7" s="84" t="e">
        <f t="shared" si="12"/>
        <v>#VALUE!</v>
      </c>
      <c r="AG7" s="84" t="e">
        <f t="shared" si="13"/>
        <v>#VALUE!</v>
      </c>
      <c r="AH7" s="84" t="e">
        <f t="shared" si="14"/>
        <v>#VALUE!</v>
      </c>
      <c r="AI7" s="84" t="e">
        <f t="shared" si="15"/>
        <v>#VALUE!</v>
      </c>
      <c r="AJ7" s="84" t="e">
        <f t="shared" si="16"/>
        <v>#VALUE!</v>
      </c>
      <c r="AK7" s="84" t="e">
        <f t="shared" si="17"/>
        <v>#VALUE!</v>
      </c>
      <c r="AL7" s="84" t="e">
        <f t="shared" si="18"/>
        <v>#VALUE!</v>
      </c>
      <c r="AM7" s="84" t="e">
        <f t="shared" si="19"/>
        <v>#VALUE!</v>
      </c>
    </row>
    <row r="8" spans="1:39" x14ac:dyDescent="0.2">
      <c r="A8" s="84" t="s">
        <v>100</v>
      </c>
      <c r="B8" s="86">
        <v>216291.39</v>
      </c>
      <c r="C8" s="86">
        <v>223335.53</v>
      </c>
      <c r="D8" s="84" t="s">
        <v>175</v>
      </c>
      <c r="E8" s="84" t="s">
        <v>175</v>
      </c>
      <c r="F8" s="86">
        <v>241956.19</v>
      </c>
      <c r="G8" s="84" t="s">
        <v>175</v>
      </c>
      <c r="H8" s="84" t="s">
        <v>175</v>
      </c>
      <c r="I8" s="86">
        <v>238702.9</v>
      </c>
      <c r="J8" s="84" t="s">
        <v>175</v>
      </c>
      <c r="K8" s="84" t="s">
        <v>175</v>
      </c>
      <c r="L8" s="84" t="s">
        <v>175</v>
      </c>
      <c r="M8" s="84" t="s">
        <v>175</v>
      </c>
      <c r="N8" s="84" t="s">
        <v>175</v>
      </c>
      <c r="O8" s="84" t="s">
        <v>175</v>
      </c>
      <c r="P8" s="84" t="s">
        <v>175</v>
      </c>
      <c r="Q8" s="84" t="s">
        <v>175</v>
      </c>
      <c r="R8" s="84" t="s">
        <v>175</v>
      </c>
      <c r="S8" s="84" t="s">
        <v>175</v>
      </c>
      <c r="T8" s="84" t="s">
        <v>175</v>
      </c>
      <c r="U8" s="84">
        <f t="shared" si="1"/>
        <v>216.29139000000001</v>
      </c>
      <c r="V8" s="84">
        <f t="shared" si="2"/>
        <v>223.33553000000001</v>
      </c>
      <c r="W8" s="84" t="e">
        <f t="shared" si="3"/>
        <v>#VALUE!</v>
      </c>
      <c r="X8" s="84" t="e">
        <f t="shared" si="4"/>
        <v>#VALUE!</v>
      </c>
      <c r="Y8" s="84">
        <f t="shared" si="5"/>
        <v>241.95618999999999</v>
      </c>
      <c r="Z8" s="84" t="e">
        <f t="shared" si="6"/>
        <v>#VALUE!</v>
      </c>
      <c r="AA8" s="84" t="e">
        <f t="shared" si="7"/>
        <v>#VALUE!</v>
      </c>
      <c r="AB8" s="84">
        <f t="shared" si="8"/>
        <v>238.7029</v>
      </c>
      <c r="AC8" s="84" t="e">
        <f t="shared" si="9"/>
        <v>#VALUE!</v>
      </c>
      <c r="AD8" s="84" t="e">
        <f t="shared" si="10"/>
        <v>#VALUE!</v>
      </c>
      <c r="AE8" s="84" t="e">
        <f t="shared" si="11"/>
        <v>#VALUE!</v>
      </c>
      <c r="AF8" s="84" t="e">
        <f t="shared" si="12"/>
        <v>#VALUE!</v>
      </c>
      <c r="AG8" s="84" t="e">
        <f t="shared" si="13"/>
        <v>#VALUE!</v>
      </c>
      <c r="AH8" s="84" t="e">
        <f t="shared" si="14"/>
        <v>#VALUE!</v>
      </c>
      <c r="AI8" s="84" t="e">
        <f t="shared" si="15"/>
        <v>#VALUE!</v>
      </c>
      <c r="AJ8" s="84" t="e">
        <f t="shared" si="16"/>
        <v>#VALUE!</v>
      </c>
      <c r="AK8" s="84" t="e">
        <f t="shared" si="17"/>
        <v>#VALUE!</v>
      </c>
      <c r="AL8" s="84" t="e">
        <f t="shared" si="18"/>
        <v>#VALUE!</v>
      </c>
      <c r="AM8" s="84" t="e">
        <f t="shared" si="19"/>
        <v>#VALUE!</v>
      </c>
    </row>
    <row r="9" spans="1:39" x14ac:dyDescent="0.2">
      <c r="A9" s="84" t="s">
        <v>101</v>
      </c>
      <c r="B9" s="86">
        <v>24192.49</v>
      </c>
      <c r="C9" s="84" t="s">
        <v>175</v>
      </c>
      <c r="D9" s="84" t="s">
        <v>175</v>
      </c>
      <c r="E9" s="84" t="s">
        <v>175</v>
      </c>
      <c r="F9" s="84" t="s">
        <v>175</v>
      </c>
      <c r="G9" s="84" t="s">
        <v>175</v>
      </c>
      <c r="H9" s="84" t="s">
        <v>175</v>
      </c>
      <c r="I9" s="86">
        <v>5069.22</v>
      </c>
      <c r="J9" s="84" t="s">
        <v>175</v>
      </c>
      <c r="K9" s="84" t="s">
        <v>175</v>
      </c>
      <c r="L9" s="84" t="s">
        <v>175</v>
      </c>
      <c r="M9" s="84" t="s">
        <v>175</v>
      </c>
      <c r="N9" s="84" t="s">
        <v>175</v>
      </c>
      <c r="O9" s="86">
        <v>6512.57</v>
      </c>
      <c r="P9" s="84" t="s">
        <v>175</v>
      </c>
      <c r="Q9" s="84" t="s">
        <v>175</v>
      </c>
      <c r="R9" s="84" t="s">
        <v>175</v>
      </c>
      <c r="S9" s="86">
        <v>6663.59</v>
      </c>
      <c r="U9" s="84">
        <f t="shared" si="1"/>
        <v>24.192490000000003</v>
      </c>
      <c r="V9" s="84" t="e">
        <f t="shared" si="2"/>
        <v>#VALUE!</v>
      </c>
      <c r="W9" s="84" t="e">
        <f t="shared" si="3"/>
        <v>#VALUE!</v>
      </c>
      <c r="X9" s="84" t="e">
        <f t="shared" si="4"/>
        <v>#VALUE!</v>
      </c>
      <c r="Y9" s="84" t="e">
        <f t="shared" si="5"/>
        <v>#VALUE!</v>
      </c>
      <c r="Z9" s="84" t="e">
        <f t="shared" si="6"/>
        <v>#VALUE!</v>
      </c>
      <c r="AA9" s="84" t="e">
        <f t="shared" si="7"/>
        <v>#VALUE!</v>
      </c>
      <c r="AB9" s="84">
        <f t="shared" si="8"/>
        <v>5.0692200000000005</v>
      </c>
      <c r="AC9" s="84" t="e">
        <f t="shared" si="9"/>
        <v>#VALUE!</v>
      </c>
      <c r="AD9" s="84" t="e">
        <f t="shared" si="10"/>
        <v>#VALUE!</v>
      </c>
      <c r="AE9" s="84" t="e">
        <f t="shared" si="11"/>
        <v>#VALUE!</v>
      </c>
      <c r="AF9" s="84" t="e">
        <f t="shared" si="12"/>
        <v>#VALUE!</v>
      </c>
      <c r="AG9" s="84" t="e">
        <f t="shared" si="13"/>
        <v>#VALUE!</v>
      </c>
      <c r="AH9" s="84">
        <f t="shared" si="14"/>
        <v>6.5125699999999993</v>
      </c>
      <c r="AI9" s="84" t="e">
        <f t="shared" si="15"/>
        <v>#VALUE!</v>
      </c>
      <c r="AJ9" s="84" t="e">
        <f t="shared" si="16"/>
        <v>#VALUE!</v>
      </c>
      <c r="AK9" s="84" t="e">
        <f t="shared" si="17"/>
        <v>#VALUE!</v>
      </c>
      <c r="AL9" s="84">
        <f t="shared" si="18"/>
        <v>6.6635900000000001</v>
      </c>
      <c r="AM9" s="84">
        <f t="shared" si="19"/>
        <v>0</v>
      </c>
    </row>
    <row r="10" spans="1:39" x14ac:dyDescent="0.2">
      <c r="A10" s="84" t="s">
        <v>1</v>
      </c>
      <c r="B10" s="86">
        <v>545495.24</v>
      </c>
      <c r="C10" s="86">
        <v>474329.72</v>
      </c>
      <c r="D10" s="86">
        <v>455243.95</v>
      </c>
      <c r="E10" s="86">
        <v>475359.91</v>
      </c>
      <c r="F10" s="86">
        <v>468353.21</v>
      </c>
      <c r="G10" s="86">
        <v>507377.79</v>
      </c>
      <c r="H10" s="86">
        <v>472576.79</v>
      </c>
      <c r="I10" s="86">
        <v>513026.7</v>
      </c>
      <c r="J10" s="86">
        <v>552186.24</v>
      </c>
      <c r="K10" s="86">
        <v>593591.9</v>
      </c>
      <c r="L10" s="86">
        <v>724421.77</v>
      </c>
      <c r="M10" s="86">
        <v>516472.68</v>
      </c>
      <c r="N10" s="86">
        <v>548425.16</v>
      </c>
      <c r="O10" s="86">
        <v>532139.56000000006</v>
      </c>
      <c r="P10" s="86">
        <v>621604.21</v>
      </c>
      <c r="Q10" s="86">
        <v>537529.18000000005</v>
      </c>
      <c r="R10" s="86">
        <v>557959.92000000004</v>
      </c>
      <c r="S10" s="86">
        <v>568801.64</v>
      </c>
      <c r="T10" s="86">
        <v>480893.73</v>
      </c>
      <c r="U10" s="84">
        <f t="shared" si="1"/>
        <v>545.49523999999997</v>
      </c>
      <c r="V10" s="84">
        <f t="shared" si="2"/>
        <v>474.32971999999995</v>
      </c>
      <c r="W10" s="84">
        <f t="shared" si="3"/>
        <v>455.24394999999998</v>
      </c>
      <c r="X10" s="84">
        <f t="shared" si="4"/>
        <v>475.35990999999996</v>
      </c>
      <c r="Y10" s="84">
        <f t="shared" si="5"/>
        <v>468.35321000000005</v>
      </c>
      <c r="Z10" s="84">
        <f t="shared" si="6"/>
        <v>507.37779</v>
      </c>
      <c r="AA10" s="84">
        <f t="shared" si="7"/>
        <v>472.57678999999996</v>
      </c>
      <c r="AB10" s="84">
        <f t="shared" si="8"/>
        <v>513.02670000000001</v>
      </c>
      <c r="AC10" s="84">
        <f t="shared" si="9"/>
        <v>552.18624</v>
      </c>
      <c r="AD10" s="84">
        <f t="shared" si="10"/>
        <v>593.59190000000001</v>
      </c>
      <c r="AE10" s="84">
        <f t="shared" si="11"/>
        <v>724.42177000000004</v>
      </c>
      <c r="AF10" s="84">
        <f t="shared" si="12"/>
        <v>516.47267999999997</v>
      </c>
      <c r="AG10" s="84">
        <f t="shared" si="13"/>
        <v>548.42516000000001</v>
      </c>
      <c r="AH10" s="84">
        <f t="shared" si="14"/>
        <v>532.13956000000007</v>
      </c>
      <c r="AI10" s="84">
        <f t="shared" si="15"/>
        <v>621.60420999999997</v>
      </c>
      <c r="AJ10" s="84">
        <f t="shared" si="16"/>
        <v>537.52918</v>
      </c>
      <c r="AK10" s="84">
        <f t="shared" si="17"/>
        <v>557.95992000000001</v>
      </c>
      <c r="AL10" s="84">
        <f t="shared" si="18"/>
        <v>568.80164000000002</v>
      </c>
      <c r="AM10" s="84">
        <f t="shared" si="19"/>
        <v>480.89373000000001</v>
      </c>
    </row>
    <row r="11" spans="1:39" x14ac:dyDescent="0.2">
      <c r="A11" s="84" t="s">
        <v>2</v>
      </c>
      <c r="B11" s="86">
        <v>68209.13</v>
      </c>
      <c r="C11" s="86">
        <v>66160.289999999994</v>
      </c>
      <c r="D11" s="86">
        <v>68259.73</v>
      </c>
      <c r="E11" s="86">
        <v>74300.639999999999</v>
      </c>
      <c r="F11" s="86">
        <v>65083.5</v>
      </c>
      <c r="G11" s="86">
        <v>66278.12</v>
      </c>
      <c r="H11" s="86">
        <v>61675.27</v>
      </c>
      <c r="I11" s="86">
        <v>65046</v>
      </c>
      <c r="J11" s="86">
        <v>67113.84</v>
      </c>
      <c r="K11" s="86">
        <v>74880.22</v>
      </c>
      <c r="L11" s="86">
        <v>90901.77</v>
      </c>
      <c r="M11" s="86">
        <v>85426.69</v>
      </c>
      <c r="N11" s="86">
        <v>84955.67</v>
      </c>
      <c r="O11" s="86">
        <v>87903.3</v>
      </c>
      <c r="P11" s="86">
        <v>86217.01</v>
      </c>
      <c r="Q11" s="86">
        <v>87021.88</v>
      </c>
      <c r="R11" s="86">
        <v>76243.58</v>
      </c>
      <c r="S11" s="86">
        <v>80915.05</v>
      </c>
      <c r="T11" s="86">
        <v>78889.87</v>
      </c>
      <c r="U11" s="84">
        <f t="shared" si="1"/>
        <v>68.209130000000002</v>
      </c>
      <c r="V11" s="84">
        <f t="shared" si="2"/>
        <v>66.160289999999989</v>
      </c>
      <c r="W11" s="84">
        <f t="shared" si="3"/>
        <v>68.25972999999999</v>
      </c>
      <c r="X11" s="84">
        <f t="shared" si="4"/>
        <v>74.300640000000001</v>
      </c>
      <c r="Y11" s="84">
        <f t="shared" si="5"/>
        <v>65.083500000000001</v>
      </c>
      <c r="Z11" s="84">
        <f t="shared" si="6"/>
        <v>66.278120000000001</v>
      </c>
      <c r="AA11" s="84">
        <f t="shared" si="7"/>
        <v>61.675269999999998</v>
      </c>
      <c r="AB11" s="84">
        <f t="shared" si="8"/>
        <v>65.046000000000006</v>
      </c>
      <c r="AC11" s="84">
        <f t="shared" si="9"/>
        <v>67.113839999999996</v>
      </c>
      <c r="AD11" s="84">
        <f t="shared" si="10"/>
        <v>74.880219999999994</v>
      </c>
      <c r="AE11" s="84">
        <f t="shared" si="11"/>
        <v>90.901769999999999</v>
      </c>
      <c r="AF11" s="84">
        <f t="shared" si="12"/>
        <v>85.426690000000008</v>
      </c>
      <c r="AG11" s="84">
        <f t="shared" si="13"/>
        <v>84.955669999999998</v>
      </c>
      <c r="AH11" s="84">
        <f t="shared" si="14"/>
        <v>87.903300000000002</v>
      </c>
      <c r="AI11" s="84">
        <f t="shared" si="15"/>
        <v>86.217009999999988</v>
      </c>
      <c r="AJ11" s="84">
        <f t="shared" si="16"/>
        <v>87.02188000000001</v>
      </c>
      <c r="AK11" s="84">
        <f t="shared" si="17"/>
        <v>76.243580000000009</v>
      </c>
      <c r="AL11" s="84">
        <f t="shared" si="18"/>
        <v>80.915050000000008</v>
      </c>
      <c r="AM11" s="84">
        <f t="shared" si="19"/>
        <v>78.889870000000002</v>
      </c>
    </row>
    <row r="12" spans="1:39" x14ac:dyDescent="0.2">
      <c r="A12" s="84" t="s">
        <v>41</v>
      </c>
      <c r="B12" s="86">
        <v>57261.77</v>
      </c>
      <c r="C12" s="86">
        <v>42090.97</v>
      </c>
      <c r="D12" s="84" t="s">
        <v>175</v>
      </c>
      <c r="E12" s="84" t="s">
        <v>175</v>
      </c>
      <c r="F12" s="84" t="s">
        <v>175</v>
      </c>
      <c r="G12" s="84" t="s">
        <v>175</v>
      </c>
      <c r="H12" s="84" t="s">
        <v>175</v>
      </c>
      <c r="I12" s="84" t="s">
        <v>175</v>
      </c>
      <c r="J12" s="84" t="s">
        <v>175</v>
      </c>
      <c r="K12" s="84" t="s">
        <v>175</v>
      </c>
      <c r="L12" s="84" t="s">
        <v>175</v>
      </c>
      <c r="M12" s="84" t="s">
        <v>175</v>
      </c>
      <c r="N12" s="84" t="s">
        <v>175</v>
      </c>
      <c r="O12" s="84" t="s">
        <v>175</v>
      </c>
      <c r="P12" s="84" t="s">
        <v>175</v>
      </c>
      <c r="Q12" s="84" t="s">
        <v>175</v>
      </c>
      <c r="R12" s="84" t="s">
        <v>175</v>
      </c>
      <c r="S12" s="84" t="s">
        <v>175</v>
      </c>
      <c r="T12" s="84" t="s">
        <v>175</v>
      </c>
      <c r="U12" s="84">
        <f t="shared" si="1"/>
        <v>57.261769999999999</v>
      </c>
      <c r="V12" s="84">
        <f t="shared" si="2"/>
        <v>42.090969999999999</v>
      </c>
      <c r="W12" s="84" t="e">
        <f t="shared" si="3"/>
        <v>#VALUE!</v>
      </c>
      <c r="X12" s="84" t="e">
        <f t="shared" si="4"/>
        <v>#VALUE!</v>
      </c>
      <c r="Y12" s="84" t="e">
        <f t="shared" si="5"/>
        <v>#VALUE!</v>
      </c>
      <c r="Z12" s="84" t="e">
        <f t="shared" si="6"/>
        <v>#VALUE!</v>
      </c>
      <c r="AA12" s="84" t="e">
        <f t="shared" si="7"/>
        <v>#VALUE!</v>
      </c>
      <c r="AB12" s="84" t="e">
        <f t="shared" si="8"/>
        <v>#VALUE!</v>
      </c>
      <c r="AC12" s="84" t="e">
        <f t="shared" si="9"/>
        <v>#VALUE!</v>
      </c>
      <c r="AD12" s="84" t="e">
        <f t="shared" si="10"/>
        <v>#VALUE!</v>
      </c>
      <c r="AE12" s="84" t="e">
        <f t="shared" si="11"/>
        <v>#VALUE!</v>
      </c>
      <c r="AF12" s="84" t="e">
        <f t="shared" si="12"/>
        <v>#VALUE!</v>
      </c>
      <c r="AG12" s="84" t="e">
        <f t="shared" si="13"/>
        <v>#VALUE!</v>
      </c>
      <c r="AH12" s="84" t="e">
        <f t="shared" si="14"/>
        <v>#VALUE!</v>
      </c>
      <c r="AI12" s="84" t="e">
        <f t="shared" si="15"/>
        <v>#VALUE!</v>
      </c>
      <c r="AJ12" s="84" t="e">
        <f t="shared" si="16"/>
        <v>#VALUE!</v>
      </c>
      <c r="AK12" s="84" t="e">
        <f t="shared" si="17"/>
        <v>#VALUE!</v>
      </c>
      <c r="AL12" s="84" t="e">
        <f t="shared" si="18"/>
        <v>#VALUE!</v>
      </c>
      <c r="AM12" s="84" t="e">
        <f t="shared" si="19"/>
        <v>#VALUE!</v>
      </c>
    </row>
    <row r="13" spans="1:39" x14ac:dyDescent="0.2">
      <c r="A13" s="84" t="s">
        <v>146</v>
      </c>
      <c r="B13" s="86">
        <v>-1663.8</v>
      </c>
      <c r="C13" s="86">
        <v>2197.1999999999998</v>
      </c>
      <c r="D13" s="84" t="s">
        <v>175</v>
      </c>
      <c r="E13" s="84" t="s">
        <v>175</v>
      </c>
      <c r="F13" s="84" t="s">
        <v>175</v>
      </c>
      <c r="G13" s="84" t="s">
        <v>175</v>
      </c>
      <c r="H13" s="84" t="s">
        <v>175</v>
      </c>
      <c r="I13" s="84" t="s">
        <v>175</v>
      </c>
      <c r="J13" s="84" t="s">
        <v>175</v>
      </c>
      <c r="K13" s="84" t="s">
        <v>175</v>
      </c>
      <c r="L13" s="84" t="s">
        <v>175</v>
      </c>
      <c r="M13" s="84" t="s">
        <v>175</v>
      </c>
      <c r="N13" s="84" t="s">
        <v>175</v>
      </c>
      <c r="O13" s="84" t="s">
        <v>175</v>
      </c>
      <c r="P13" s="84" t="s">
        <v>175</v>
      </c>
      <c r="Q13" s="84" t="s">
        <v>175</v>
      </c>
      <c r="R13" s="84" t="s">
        <v>175</v>
      </c>
      <c r="S13" s="84" t="s">
        <v>175</v>
      </c>
      <c r="T13" s="84" t="s">
        <v>175</v>
      </c>
      <c r="U13" s="84">
        <f t="shared" si="1"/>
        <v>-1.6637999999999999</v>
      </c>
      <c r="V13" s="84">
        <f t="shared" si="2"/>
        <v>2.1971999999999996</v>
      </c>
      <c r="W13" s="84" t="e">
        <f t="shared" si="3"/>
        <v>#VALUE!</v>
      </c>
      <c r="X13" s="84" t="e">
        <f t="shared" si="4"/>
        <v>#VALUE!</v>
      </c>
      <c r="Y13" s="84" t="e">
        <f t="shared" si="5"/>
        <v>#VALUE!</v>
      </c>
      <c r="Z13" s="84" t="e">
        <f t="shared" si="6"/>
        <v>#VALUE!</v>
      </c>
      <c r="AA13" s="84" t="e">
        <f t="shared" si="7"/>
        <v>#VALUE!</v>
      </c>
      <c r="AB13" s="84" t="e">
        <f t="shared" si="8"/>
        <v>#VALUE!</v>
      </c>
      <c r="AC13" s="84" t="e">
        <f t="shared" si="9"/>
        <v>#VALUE!</v>
      </c>
      <c r="AD13" s="84" t="e">
        <f t="shared" si="10"/>
        <v>#VALUE!</v>
      </c>
      <c r="AE13" s="84" t="e">
        <f t="shared" si="11"/>
        <v>#VALUE!</v>
      </c>
      <c r="AF13" s="84" t="e">
        <f t="shared" si="12"/>
        <v>#VALUE!</v>
      </c>
      <c r="AG13" s="84" t="e">
        <f t="shared" si="13"/>
        <v>#VALUE!</v>
      </c>
      <c r="AH13" s="84" t="e">
        <f t="shared" si="14"/>
        <v>#VALUE!</v>
      </c>
      <c r="AI13" s="84" t="e">
        <f t="shared" si="15"/>
        <v>#VALUE!</v>
      </c>
      <c r="AJ13" s="84" t="e">
        <f t="shared" si="16"/>
        <v>#VALUE!</v>
      </c>
      <c r="AK13" s="84" t="e">
        <f t="shared" si="17"/>
        <v>#VALUE!</v>
      </c>
      <c r="AL13" s="84" t="e">
        <f t="shared" si="18"/>
        <v>#VALUE!</v>
      </c>
      <c r="AM13" s="84" t="e">
        <f t="shared" si="19"/>
        <v>#VALUE!</v>
      </c>
    </row>
    <row r="14" spans="1:39" x14ac:dyDescent="0.2">
      <c r="A14" s="84" t="s">
        <v>102</v>
      </c>
      <c r="B14" s="84" t="s">
        <v>175</v>
      </c>
      <c r="C14" s="86">
        <v>19598.96</v>
      </c>
      <c r="D14" s="84" t="s">
        <v>175</v>
      </c>
      <c r="E14" s="84" t="s">
        <v>175</v>
      </c>
      <c r="F14" s="84" t="s">
        <v>175</v>
      </c>
      <c r="G14" s="84" t="s">
        <v>175</v>
      </c>
      <c r="H14" s="84" t="s">
        <v>175</v>
      </c>
      <c r="I14" s="86">
        <v>22372.799999999999</v>
      </c>
      <c r="J14" s="84" t="s">
        <v>175</v>
      </c>
      <c r="K14" s="84" t="s">
        <v>175</v>
      </c>
      <c r="L14" s="84" t="s">
        <v>175</v>
      </c>
      <c r="M14" s="84" t="s">
        <v>175</v>
      </c>
      <c r="N14" s="84" t="s">
        <v>175</v>
      </c>
      <c r="O14" s="84" t="s">
        <v>175</v>
      </c>
      <c r="P14" s="84" t="s">
        <v>175</v>
      </c>
      <c r="Q14" s="84" t="s">
        <v>175</v>
      </c>
      <c r="R14" s="84" t="s">
        <v>175</v>
      </c>
      <c r="S14" s="84" t="s">
        <v>175</v>
      </c>
      <c r="T14" s="84" t="s">
        <v>175</v>
      </c>
      <c r="U14" s="84" t="e">
        <f t="shared" si="1"/>
        <v>#VALUE!</v>
      </c>
      <c r="V14" s="84">
        <f t="shared" si="2"/>
        <v>19.598959999999998</v>
      </c>
      <c r="W14" s="84" t="e">
        <f t="shared" si="3"/>
        <v>#VALUE!</v>
      </c>
      <c r="X14" s="84" t="e">
        <f t="shared" si="4"/>
        <v>#VALUE!</v>
      </c>
      <c r="Y14" s="84" t="e">
        <f t="shared" si="5"/>
        <v>#VALUE!</v>
      </c>
      <c r="Z14" s="84" t="e">
        <f t="shared" si="6"/>
        <v>#VALUE!</v>
      </c>
      <c r="AA14" s="84" t="e">
        <f t="shared" si="7"/>
        <v>#VALUE!</v>
      </c>
      <c r="AB14" s="84">
        <f t="shared" si="8"/>
        <v>22.372799999999998</v>
      </c>
      <c r="AC14" s="84" t="e">
        <f t="shared" si="9"/>
        <v>#VALUE!</v>
      </c>
      <c r="AD14" s="84" t="e">
        <f t="shared" si="10"/>
        <v>#VALUE!</v>
      </c>
      <c r="AE14" s="84" t="e">
        <f t="shared" si="11"/>
        <v>#VALUE!</v>
      </c>
      <c r="AF14" s="84" t="e">
        <f t="shared" si="12"/>
        <v>#VALUE!</v>
      </c>
      <c r="AG14" s="84" t="e">
        <f t="shared" si="13"/>
        <v>#VALUE!</v>
      </c>
      <c r="AH14" s="84" t="e">
        <f t="shared" si="14"/>
        <v>#VALUE!</v>
      </c>
      <c r="AI14" s="84" t="e">
        <f t="shared" si="15"/>
        <v>#VALUE!</v>
      </c>
      <c r="AJ14" s="84" t="e">
        <f t="shared" si="16"/>
        <v>#VALUE!</v>
      </c>
      <c r="AK14" s="84" t="e">
        <f t="shared" si="17"/>
        <v>#VALUE!</v>
      </c>
      <c r="AL14" s="84" t="e">
        <f t="shared" si="18"/>
        <v>#VALUE!</v>
      </c>
      <c r="AM14" s="84" t="e">
        <f t="shared" si="19"/>
        <v>#VALUE!</v>
      </c>
    </row>
    <row r="15" spans="1:39" x14ac:dyDescent="0.2">
      <c r="A15" s="84" t="s">
        <v>147</v>
      </c>
      <c r="B15" s="84" t="s">
        <v>175</v>
      </c>
      <c r="C15" s="86">
        <v>53764.12</v>
      </c>
      <c r="D15" s="84" t="s">
        <v>175</v>
      </c>
      <c r="E15" s="84" t="s">
        <v>175</v>
      </c>
      <c r="F15" s="84" t="s">
        <v>175</v>
      </c>
      <c r="G15" s="84" t="s">
        <v>175</v>
      </c>
      <c r="H15" s="84" t="s">
        <v>175</v>
      </c>
      <c r="I15" s="84" t="s">
        <v>175</v>
      </c>
      <c r="J15" s="86">
        <v>113325.82</v>
      </c>
      <c r="K15" s="84" t="s">
        <v>175</v>
      </c>
      <c r="L15" s="84" t="s">
        <v>175</v>
      </c>
      <c r="M15" s="84" t="s">
        <v>175</v>
      </c>
      <c r="N15" s="86">
        <v>117647.76</v>
      </c>
      <c r="O15" s="84" t="s">
        <v>175</v>
      </c>
      <c r="P15" s="84" t="s">
        <v>175</v>
      </c>
      <c r="Q15" s="84" t="s">
        <v>175</v>
      </c>
      <c r="R15" s="84" t="s">
        <v>175</v>
      </c>
      <c r="S15" s="84" t="s">
        <v>175</v>
      </c>
      <c r="T15" s="84" t="s">
        <v>175</v>
      </c>
      <c r="U15" s="84" t="e">
        <f t="shared" si="1"/>
        <v>#VALUE!</v>
      </c>
      <c r="V15" s="84">
        <f t="shared" si="2"/>
        <v>53.764120000000005</v>
      </c>
      <c r="W15" s="84" t="e">
        <f t="shared" si="3"/>
        <v>#VALUE!</v>
      </c>
      <c r="X15" s="84" t="e">
        <f t="shared" si="4"/>
        <v>#VALUE!</v>
      </c>
      <c r="Y15" s="84" t="e">
        <f t="shared" si="5"/>
        <v>#VALUE!</v>
      </c>
      <c r="Z15" s="84" t="e">
        <f t="shared" si="6"/>
        <v>#VALUE!</v>
      </c>
      <c r="AA15" s="84" t="e">
        <f t="shared" si="7"/>
        <v>#VALUE!</v>
      </c>
      <c r="AB15" s="84" t="e">
        <f t="shared" si="8"/>
        <v>#VALUE!</v>
      </c>
      <c r="AC15" s="84">
        <f t="shared" si="9"/>
        <v>113.32582000000001</v>
      </c>
      <c r="AD15" s="84" t="e">
        <f t="shared" si="10"/>
        <v>#VALUE!</v>
      </c>
      <c r="AE15" s="84" t="e">
        <f t="shared" si="11"/>
        <v>#VALUE!</v>
      </c>
      <c r="AF15" s="84" t="e">
        <f t="shared" si="12"/>
        <v>#VALUE!</v>
      </c>
      <c r="AG15" s="84">
        <f t="shared" si="13"/>
        <v>117.64775999999999</v>
      </c>
      <c r="AH15" s="84" t="e">
        <f t="shared" si="14"/>
        <v>#VALUE!</v>
      </c>
      <c r="AI15" s="84" t="e">
        <f t="shared" si="15"/>
        <v>#VALUE!</v>
      </c>
      <c r="AJ15" s="84" t="e">
        <f t="shared" si="16"/>
        <v>#VALUE!</v>
      </c>
      <c r="AK15" s="84" t="e">
        <f t="shared" si="17"/>
        <v>#VALUE!</v>
      </c>
      <c r="AL15" s="84" t="e">
        <f t="shared" si="18"/>
        <v>#VALUE!</v>
      </c>
      <c r="AM15" s="84" t="e">
        <f t="shared" si="19"/>
        <v>#VALUE!</v>
      </c>
    </row>
    <row r="16" spans="1:39" x14ac:dyDescent="0.2">
      <c r="A16" s="84" t="s">
        <v>42</v>
      </c>
      <c r="B16" s="86">
        <v>3265.39</v>
      </c>
      <c r="C16" s="86">
        <v>3739.5</v>
      </c>
      <c r="D16" s="84" t="s">
        <v>175</v>
      </c>
      <c r="E16" s="84" t="s">
        <v>175</v>
      </c>
      <c r="F16" s="86">
        <v>4045.44</v>
      </c>
      <c r="G16" s="84" t="s">
        <v>175</v>
      </c>
      <c r="H16" s="84" t="s">
        <v>175</v>
      </c>
      <c r="I16" s="84" t="s">
        <v>175</v>
      </c>
      <c r="J16" s="84" t="s">
        <v>175</v>
      </c>
      <c r="K16" s="84" t="s">
        <v>175</v>
      </c>
      <c r="L16" s="84" t="s">
        <v>175</v>
      </c>
      <c r="M16" s="84" t="s">
        <v>175</v>
      </c>
      <c r="N16" s="84" t="s">
        <v>175</v>
      </c>
      <c r="O16" s="84" t="s">
        <v>175</v>
      </c>
      <c r="P16" s="84" t="s">
        <v>175</v>
      </c>
      <c r="Q16" s="84" t="s">
        <v>175</v>
      </c>
      <c r="R16" s="84" t="s">
        <v>175</v>
      </c>
      <c r="S16" s="84" t="s">
        <v>175</v>
      </c>
      <c r="T16" s="84" t="s">
        <v>175</v>
      </c>
      <c r="U16" s="84">
        <f t="shared" si="1"/>
        <v>3.26539</v>
      </c>
      <c r="V16" s="84">
        <f t="shared" si="2"/>
        <v>3.7395</v>
      </c>
      <c r="W16" s="84" t="e">
        <f t="shared" si="3"/>
        <v>#VALUE!</v>
      </c>
      <c r="X16" s="84" t="e">
        <f t="shared" si="4"/>
        <v>#VALUE!</v>
      </c>
      <c r="Y16" s="84">
        <f t="shared" si="5"/>
        <v>4.0454400000000001</v>
      </c>
      <c r="Z16" s="84" t="e">
        <f t="shared" si="6"/>
        <v>#VALUE!</v>
      </c>
      <c r="AA16" s="84" t="e">
        <f t="shared" si="7"/>
        <v>#VALUE!</v>
      </c>
      <c r="AB16" s="84" t="e">
        <f t="shared" si="8"/>
        <v>#VALUE!</v>
      </c>
      <c r="AC16" s="84" t="e">
        <f t="shared" si="9"/>
        <v>#VALUE!</v>
      </c>
      <c r="AD16" s="84" t="e">
        <f t="shared" si="10"/>
        <v>#VALUE!</v>
      </c>
      <c r="AE16" s="84" t="e">
        <f t="shared" si="11"/>
        <v>#VALUE!</v>
      </c>
      <c r="AF16" s="84" t="e">
        <f t="shared" si="12"/>
        <v>#VALUE!</v>
      </c>
      <c r="AG16" s="84" t="e">
        <f t="shared" si="13"/>
        <v>#VALUE!</v>
      </c>
      <c r="AH16" s="84" t="e">
        <f t="shared" si="14"/>
        <v>#VALUE!</v>
      </c>
      <c r="AI16" s="84" t="e">
        <f t="shared" si="15"/>
        <v>#VALUE!</v>
      </c>
      <c r="AJ16" s="84" t="e">
        <f t="shared" si="16"/>
        <v>#VALUE!</v>
      </c>
      <c r="AK16" s="84" t="e">
        <f t="shared" si="17"/>
        <v>#VALUE!</v>
      </c>
      <c r="AL16" s="84" t="e">
        <f t="shared" si="18"/>
        <v>#VALUE!</v>
      </c>
      <c r="AM16" s="84" t="e">
        <f t="shared" si="19"/>
        <v>#VALUE!</v>
      </c>
    </row>
    <row r="17" spans="1:39" x14ac:dyDescent="0.2">
      <c r="A17" s="84" t="s">
        <v>43</v>
      </c>
      <c r="B17" s="86">
        <v>110576.79</v>
      </c>
      <c r="C17" s="86">
        <v>59995.83</v>
      </c>
      <c r="D17" s="86">
        <v>51617.93</v>
      </c>
      <c r="E17" s="86">
        <v>55619.51</v>
      </c>
      <c r="F17" s="86">
        <v>60302.239999999998</v>
      </c>
      <c r="G17" s="86">
        <v>60485.43</v>
      </c>
      <c r="H17" s="86">
        <v>50107.63</v>
      </c>
      <c r="I17" s="86">
        <v>48262.32</v>
      </c>
      <c r="J17" s="86">
        <v>48265.41</v>
      </c>
      <c r="K17" s="86">
        <v>51155.77</v>
      </c>
      <c r="L17" s="86">
        <v>56284.97</v>
      </c>
      <c r="M17" s="86">
        <v>60007.31</v>
      </c>
      <c r="N17" s="86">
        <v>57963.74</v>
      </c>
      <c r="O17" s="86">
        <v>59623.42</v>
      </c>
      <c r="P17" s="86">
        <v>59752.18</v>
      </c>
      <c r="Q17" s="86">
        <v>63460.65</v>
      </c>
      <c r="R17" s="86">
        <v>57931.61</v>
      </c>
      <c r="S17" s="86">
        <v>59246.720000000001</v>
      </c>
      <c r="T17" s="86">
        <v>58265.97</v>
      </c>
      <c r="U17" s="84">
        <f t="shared" si="1"/>
        <v>110.57678999999999</v>
      </c>
      <c r="V17" s="84">
        <f t="shared" si="2"/>
        <v>59.995830000000005</v>
      </c>
      <c r="W17" s="84">
        <f t="shared" si="3"/>
        <v>51.617930000000001</v>
      </c>
      <c r="X17" s="84">
        <f t="shared" si="4"/>
        <v>55.619510000000005</v>
      </c>
      <c r="Y17" s="84">
        <f t="shared" si="5"/>
        <v>60.302239999999998</v>
      </c>
      <c r="Z17" s="84">
        <f t="shared" si="6"/>
        <v>60.485430000000001</v>
      </c>
      <c r="AA17" s="84">
        <f t="shared" si="7"/>
        <v>50.10763</v>
      </c>
      <c r="AB17" s="84">
        <f t="shared" si="8"/>
        <v>48.262320000000003</v>
      </c>
      <c r="AC17" s="84">
        <f t="shared" si="9"/>
        <v>48.265410000000003</v>
      </c>
      <c r="AD17" s="84">
        <f t="shared" si="10"/>
        <v>51.155769999999997</v>
      </c>
      <c r="AE17" s="84">
        <f t="shared" si="11"/>
        <v>56.284970000000001</v>
      </c>
      <c r="AF17" s="84">
        <f t="shared" si="12"/>
        <v>60.007309999999997</v>
      </c>
      <c r="AG17" s="84">
        <f t="shared" si="13"/>
        <v>57.963740000000001</v>
      </c>
      <c r="AH17" s="84">
        <f t="shared" si="14"/>
        <v>59.623419999999996</v>
      </c>
      <c r="AI17" s="84">
        <f t="shared" si="15"/>
        <v>59.752180000000003</v>
      </c>
      <c r="AJ17" s="84">
        <f t="shared" si="16"/>
        <v>63.460650000000001</v>
      </c>
      <c r="AK17" s="84">
        <f t="shared" si="17"/>
        <v>57.931609999999999</v>
      </c>
      <c r="AL17" s="84">
        <f t="shared" si="18"/>
        <v>59.246720000000003</v>
      </c>
      <c r="AM17" s="84">
        <f t="shared" si="19"/>
        <v>58.265970000000003</v>
      </c>
    </row>
    <row r="18" spans="1:39" x14ac:dyDescent="0.2">
      <c r="A18" s="84" t="s">
        <v>3</v>
      </c>
      <c r="B18" s="86">
        <v>142117.73000000001</v>
      </c>
      <c r="C18" s="86">
        <v>147660.88</v>
      </c>
      <c r="D18" s="86">
        <v>149670.37</v>
      </c>
      <c r="E18" s="86">
        <v>154110.03</v>
      </c>
      <c r="F18" s="86">
        <v>144953.64000000001</v>
      </c>
      <c r="G18" s="86">
        <v>150560.56</v>
      </c>
      <c r="H18" s="86">
        <v>144311.09</v>
      </c>
      <c r="I18" s="86">
        <v>145264.4</v>
      </c>
      <c r="J18" s="86">
        <v>144401</v>
      </c>
      <c r="K18" s="86">
        <v>143438.35</v>
      </c>
      <c r="L18" s="86">
        <v>143990.64000000001</v>
      </c>
      <c r="M18" s="86">
        <v>145187.64000000001</v>
      </c>
      <c r="N18" s="86">
        <v>140888.53</v>
      </c>
      <c r="O18" s="86">
        <v>137187.82</v>
      </c>
      <c r="P18" s="86">
        <v>132284.18</v>
      </c>
      <c r="Q18" s="86">
        <v>134657.17000000001</v>
      </c>
      <c r="R18" s="86">
        <v>121964.48</v>
      </c>
      <c r="S18" s="86">
        <v>129344.98</v>
      </c>
      <c r="T18" s="86">
        <v>118977.93</v>
      </c>
      <c r="U18" s="84">
        <f t="shared" si="1"/>
        <v>142.11773000000002</v>
      </c>
      <c r="V18" s="84">
        <f t="shared" si="2"/>
        <v>147.66087999999999</v>
      </c>
      <c r="W18" s="84">
        <f t="shared" si="3"/>
        <v>149.67036999999999</v>
      </c>
      <c r="X18" s="84">
        <f t="shared" si="4"/>
        <v>154.11002999999999</v>
      </c>
      <c r="Y18" s="84">
        <f t="shared" si="5"/>
        <v>144.95364000000001</v>
      </c>
      <c r="Z18" s="84">
        <f t="shared" si="6"/>
        <v>150.56056000000001</v>
      </c>
      <c r="AA18" s="84">
        <f t="shared" si="7"/>
        <v>144.31109000000001</v>
      </c>
      <c r="AB18" s="84">
        <f t="shared" si="8"/>
        <v>145.26439999999999</v>
      </c>
      <c r="AC18" s="84">
        <f t="shared" si="9"/>
        <v>144.40100000000001</v>
      </c>
      <c r="AD18" s="84">
        <f t="shared" si="10"/>
        <v>143.43835000000001</v>
      </c>
      <c r="AE18" s="84">
        <f t="shared" si="11"/>
        <v>143.99064000000001</v>
      </c>
      <c r="AF18" s="84">
        <f t="shared" si="12"/>
        <v>145.18764000000002</v>
      </c>
      <c r="AG18" s="84">
        <f t="shared" si="13"/>
        <v>140.88853</v>
      </c>
      <c r="AH18" s="84">
        <f t="shared" si="14"/>
        <v>137.18782000000002</v>
      </c>
      <c r="AI18" s="84">
        <f t="shared" si="15"/>
        <v>132.28417999999999</v>
      </c>
      <c r="AJ18" s="84">
        <f t="shared" si="16"/>
        <v>134.65717000000001</v>
      </c>
      <c r="AK18" s="84">
        <f t="shared" si="17"/>
        <v>121.96447999999999</v>
      </c>
      <c r="AL18" s="84">
        <f t="shared" si="18"/>
        <v>129.34497999999999</v>
      </c>
      <c r="AM18" s="84">
        <f t="shared" si="19"/>
        <v>118.97792999999999</v>
      </c>
    </row>
    <row r="19" spans="1:39" x14ac:dyDescent="0.2">
      <c r="A19" s="84" t="s">
        <v>44</v>
      </c>
      <c r="B19" s="84" t="s">
        <v>175</v>
      </c>
      <c r="C19" s="86">
        <v>2310.3200000000002</v>
      </c>
      <c r="D19" s="84" t="s">
        <v>175</v>
      </c>
      <c r="E19" s="84" t="s">
        <v>175</v>
      </c>
      <c r="F19" s="84" t="s">
        <v>175</v>
      </c>
      <c r="G19" s="84" t="s">
        <v>175</v>
      </c>
      <c r="H19" s="84" t="s">
        <v>175</v>
      </c>
      <c r="I19" s="84" t="s">
        <v>175</v>
      </c>
      <c r="J19" s="84" t="s">
        <v>175</v>
      </c>
      <c r="K19" s="84" t="s">
        <v>175</v>
      </c>
      <c r="L19" s="84" t="s">
        <v>175</v>
      </c>
      <c r="M19" s="84" t="s">
        <v>175</v>
      </c>
      <c r="N19" s="84" t="s">
        <v>175</v>
      </c>
      <c r="O19" s="84" t="s">
        <v>175</v>
      </c>
      <c r="P19" s="84" t="s">
        <v>175</v>
      </c>
      <c r="Q19" s="84" t="s">
        <v>175</v>
      </c>
      <c r="R19" s="84" t="s">
        <v>175</v>
      </c>
      <c r="S19" s="84" t="s">
        <v>175</v>
      </c>
      <c r="T19" s="84" t="s">
        <v>175</v>
      </c>
      <c r="U19" s="84" t="e">
        <f t="shared" si="1"/>
        <v>#VALUE!</v>
      </c>
      <c r="V19" s="84">
        <f t="shared" si="2"/>
        <v>2.3103200000000004</v>
      </c>
      <c r="W19" s="84" t="e">
        <f t="shared" si="3"/>
        <v>#VALUE!</v>
      </c>
      <c r="X19" s="84" t="e">
        <f t="shared" si="4"/>
        <v>#VALUE!</v>
      </c>
      <c r="Y19" s="84" t="e">
        <f t="shared" si="5"/>
        <v>#VALUE!</v>
      </c>
      <c r="Z19" s="84" t="e">
        <f t="shared" si="6"/>
        <v>#VALUE!</v>
      </c>
      <c r="AA19" s="84" t="e">
        <f t="shared" si="7"/>
        <v>#VALUE!</v>
      </c>
      <c r="AB19" s="84" t="e">
        <f t="shared" si="8"/>
        <v>#VALUE!</v>
      </c>
      <c r="AC19" s="84" t="e">
        <f t="shared" si="9"/>
        <v>#VALUE!</v>
      </c>
      <c r="AD19" s="84" t="e">
        <f t="shared" si="10"/>
        <v>#VALUE!</v>
      </c>
      <c r="AE19" s="84" t="e">
        <f t="shared" si="11"/>
        <v>#VALUE!</v>
      </c>
      <c r="AF19" s="84" t="e">
        <f t="shared" si="12"/>
        <v>#VALUE!</v>
      </c>
      <c r="AG19" s="84" t="e">
        <f t="shared" si="13"/>
        <v>#VALUE!</v>
      </c>
      <c r="AH19" s="84" t="e">
        <f t="shared" si="14"/>
        <v>#VALUE!</v>
      </c>
      <c r="AI19" s="84" t="e">
        <f t="shared" si="15"/>
        <v>#VALUE!</v>
      </c>
      <c r="AJ19" s="84" t="e">
        <f t="shared" si="16"/>
        <v>#VALUE!</v>
      </c>
      <c r="AK19" s="84" t="e">
        <f t="shared" si="17"/>
        <v>#VALUE!</v>
      </c>
      <c r="AL19" s="84" t="e">
        <f t="shared" si="18"/>
        <v>#VALUE!</v>
      </c>
      <c r="AM19" s="84" t="e">
        <f t="shared" si="19"/>
        <v>#VALUE!</v>
      </c>
    </row>
    <row r="20" spans="1:39" x14ac:dyDescent="0.2">
      <c r="A20" s="84" t="s">
        <v>45</v>
      </c>
      <c r="B20" s="84" t="s">
        <v>175</v>
      </c>
      <c r="C20" s="84" t="s">
        <v>175</v>
      </c>
      <c r="D20" s="86">
        <v>-8175.78</v>
      </c>
      <c r="E20" s="84" t="s">
        <v>175</v>
      </c>
      <c r="F20" s="84" t="s">
        <v>175</v>
      </c>
      <c r="G20" s="84" t="s">
        <v>175</v>
      </c>
      <c r="H20" s="84" t="s">
        <v>175</v>
      </c>
      <c r="I20" s="86">
        <v>-5082.1099999999997</v>
      </c>
      <c r="J20" s="84" t="s">
        <v>175</v>
      </c>
      <c r="K20" s="84" t="s">
        <v>175</v>
      </c>
      <c r="L20" s="84" t="s">
        <v>175</v>
      </c>
      <c r="M20" s="84" t="s">
        <v>175</v>
      </c>
      <c r="N20" s="84" t="s">
        <v>175</v>
      </c>
      <c r="O20" s="84" t="s">
        <v>175</v>
      </c>
      <c r="P20" s="84" t="s">
        <v>175</v>
      </c>
      <c r="Q20" s="84" t="s">
        <v>175</v>
      </c>
      <c r="R20" s="84" t="s">
        <v>175</v>
      </c>
      <c r="S20" s="84" t="s">
        <v>175</v>
      </c>
      <c r="T20" s="84" t="s">
        <v>175</v>
      </c>
      <c r="U20" s="84" t="e">
        <f t="shared" si="1"/>
        <v>#VALUE!</v>
      </c>
      <c r="V20" s="84" t="e">
        <f t="shared" si="2"/>
        <v>#VALUE!</v>
      </c>
      <c r="W20" s="84">
        <f t="shared" si="3"/>
        <v>-8.1757799999999996</v>
      </c>
      <c r="X20" s="84" t="e">
        <f t="shared" si="4"/>
        <v>#VALUE!</v>
      </c>
      <c r="Y20" s="84" t="e">
        <f t="shared" si="5"/>
        <v>#VALUE!</v>
      </c>
      <c r="Z20" s="84" t="e">
        <f t="shared" si="6"/>
        <v>#VALUE!</v>
      </c>
      <c r="AA20" s="84" t="e">
        <f t="shared" si="7"/>
        <v>#VALUE!</v>
      </c>
      <c r="AB20" s="84">
        <f t="shared" si="8"/>
        <v>-5.0821099999999992</v>
      </c>
      <c r="AC20" s="84" t="e">
        <f t="shared" si="9"/>
        <v>#VALUE!</v>
      </c>
      <c r="AD20" s="84" t="e">
        <f t="shared" si="10"/>
        <v>#VALUE!</v>
      </c>
      <c r="AE20" s="84" t="e">
        <f t="shared" si="11"/>
        <v>#VALUE!</v>
      </c>
      <c r="AF20" s="84" t="e">
        <f t="shared" si="12"/>
        <v>#VALUE!</v>
      </c>
      <c r="AG20" s="84" t="e">
        <f t="shared" si="13"/>
        <v>#VALUE!</v>
      </c>
      <c r="AH20" s="84" t="e">
        <f t="shared" si="14"/>
        <v>#VALUE!</v>
      </c>
      <c r="AI20" s="84" t="e">
        <f t="shared" si="15"/>
        <v>#VALUE!</v>
      </c>
      <c r="AJ20" s="84" t="e">
        <f t="shared" si="16"/>
        <v>#VALUE!</v>
      </c>
      <c r="AK20" s="84" t="e">
        <f t="shared" si="17"/>
        <v>#VALUE!</v>
      </c>
      <c r="AL20" s="84" t="e">
        <f t="shared" si="18"/>
        <v>#VALUE!</v>
      </c>
      <c r="AM20" s="84" t="e">
        <f t="shared" si="19"/>
        <v>#VALUE!</v>
      </c>
    </row>
    <row r="21" spans="1:39" x14ac:dyDescent="0.2">
      <c r="A21" s="84" t="s">
        <v>46</v>
      </c>
      <c r="B21" s="84" t="s">
        <v>175</v>
      </c>
      <c r="C21" s="86">
        <v>-2256.9299999999998</v>
      </c>
      <c r="D21" s="84" t="s">
        <v>175</v>
      </c>
      <c r="E21" s="84" t="s">
        <v>175</v>
      </c>
      <c r="F21" s="84" t="s">
        <v>175</v>
      </c>
      <c r="G21" s="84" t="s">
        <v>175</v>
      </c>
      <c r="H21" s="84" t="s">
        <v>175</v>
      </c>
      <c r="I21" s="86">
        <v>-4753.7299999999996</v>
      </c>
      <c r="J21" s="84" t="s">
        <v>175</v>
      </c>
      <c r="K21" s="84" t="s">
        <v>175</v>
      </c>
      <c r="L21" s="84" t="s">
        <v>175</v>
      </c>
      <c r="M21" s="84" t="s">
        <v>175</v>
      </c>
      <c r="N21" s="84" t="s">
        <v>175</v>
      </c>
      <c r="O21" s="84" t="s">
        <v>175</v>
      </c>
      <c r="P21" s="84" t="s">
        <v>175</v>
      </c>
      <c r="Q21" s="84" t="s">
        <v>175</v>
      </c>
      <c r="R21" s="84" t="s">
        <v>175</v>
      </c>
      <c r="S21" s="84" t="s">
        <v>175</v>
      </c>
      <c r="T21" s="84" t="s">
        <v>175</v>
      </c>
      <c r="U21" s="84" t="e">
        <f t="shared" si="1"/>
        <v>#VALUE!</v>
      </c>
      <c r="V21" s="84">
        <f t="shared" si="2"/>
        <v>-2.2569299999999997</v>
      </c>
      <c r="W21" s="84" t="e">
        <f t="shared" si="3"/>
        <v>#VALUE!</v>
      </c>
      <c r="X21" s="84" t="e">
        <f t="shared" si="4"/>
        <v>#VALUE!</v>
      </c>
      <c r="Y21" s="84" t="e">
        <f t="shared" si="5"/>
        <v>#VALUE!</v>
      </c>
      <c r="Z21" s="84" t="e">
        <f t="shared" si="6"/>
        <v>#VALUE!</v>
      </c>
      <c r="AA21" s="84" t="e">
        <f t="shared" si="7"/>
        <v>#VALUE!</v>
      </c>
      <c r="AB21" s="84">
        <f t="shared" si="8"/>
        <v>-4.7537299999999991</v>
      </c>
      <c r="AC21" s="84" t="e">
        <f t="shared" si="9"/>
        <v>#VALUE!</v>
      </c>
      <c r="AD21" s="84" t="e">
        <f t="shared" si="10"/>
        <v>#VALUE!</v>
      </c>
      <c r="AE21" s="84" t="e">
        <f t="shared" si="11"/>
        <v>#VALUE!</v>
      </c>
      <c r="AF21" s="84" t="e">
        <f t="shared" si="12"/>
        <v>#VALUE!</v>
      </c>
      <c r="AG21" s="84" t="e">
        <f t="shared" si="13"/>
        <v>#VALUE!</v>
      </c>
      <c r="AH21" s="84" t="e">
        <f t="shared" si="14"/>
        <v>#VALUE!</v>
      </c>
      <c r="AI21" s="84" t="e">
        <f t="shared" si="15"/>
        <v>#VALUE!</v>
      </c>
      <c r="AJ21" s="84" t="e">
        <f t="shared" si="16"/>
        <v>#VALUE!</v>
      </c>
      <c r="AK21" s="84" t="e">
        <f t="shared" si="17"/>
        <v>#VALUE!</v>
      </c>
      <c r="AL21" s="84" t="e">
        <f t="shared" si="18"/>
        <v>#VALUE!</v>
      </c>
      <c r="AM21" s="84" t="e">
        <f t="shared" si="19"/>
        <v>#VALUE!</v>
      </c>
    </row>
    <row r="22" spans="1:39" x14ac:dyDescent="0.2">
      <c r="A22" s="84" t="s">
        <v>210</v>
      </c>
      <c r="B22" s="86">
        <v>38585.94</v>
      </c>
      <c r="C22" s="86">
        <v>47538.33</v>
      </c>
      <c r="D22" s="84" t="s">
        <v>175</v>
      </c>
      <c r="E22" s="84" t="s">
        <v>175</v>
      </c>
      <c r="F22" s="84" t="s">
        <v>175</v>
      </c>
      <c r="G22" s="86">
        <v>75614.19</v>
      </c>
      <c r="H22" s="84" t="s">
        <v>175</v>
      </c>
      <c r="I22" s="86">
        <v>71447.210000000006</v>
      </c>
      <c r="J22" s="84" t="s">
        <v>175</v>
      </c>
      <c r="K22" s="86">
        <v>68376.649999999994</v>
      </c>
      <c r="L22" s="84" t="s">
        <v>175</v>
      </c>
      <c r="M22" s="86">
        <v>91712.41</v>
      </c>
      <c r="N22" s="84" t="s">
        <v>175</v>
      </c>
      <c r="O22" s="84" t="s">
        <v>175</v>
      </c>
      <c r="P22" s="84" t="s">
        <v>175</v>
      </c>
      <c r="Q22" s="84" t="s">
        <v>175</v>
      </c>
      <c r="R22" s="84" t="s">
        <v>175</v>
      </c>
      <c r="S22" s="84" t="s">
        <v>175</v>
      </c>
      <c r="T22" s="84" t="s">
        <v>175</v>
      </c>
      <c r="U22" s="84">
        <f t="shared" si="1"/>
        <v>38.585940000000001</v>
      </c>
      <c r="V22" s="84">
        <f t="shared" si="2"/>
        <v>47.538330000000002</v>
      </c>
      <c r="W22" s="84" t="e">
        <f t="shared" si="3"/>
        <v>#VALUE!</v>
      </c>
      <c r="X22" s="84" t="e">
        <f t="shared" si="4"/>
        <v>#VALUE!</v>
      </c>
      <c r="Y22" s="84" t="e">
        <f t="shared" si="5"/>
        <v>#VALUE!</v>
      </c>
      <c r="Z22" s="84">
        <f t="shared" si="6"/>
        <v>75.614190000000008</v>
      </c>
      <c r="AA22" s="84" t="e">
        <f t="shared" si="7"/>
        <v>#VALUE!</v>
      </c>
      <c r="AB22" s="84">
        <f t="shared" si="8"/>
        <v>71.447210000000013</v>
      </c>
      <c r="AC22" s="84" t="e">
        <f t="shared" si="9"/>
        <v>#VALUE!</v>
      </c>
      <c r="AD22" s="84">
        <f t="shared" si="10"/>
        <v>68.376649999999998</v>
      </c>
      <c r="AE22" s="84" t="e">
        <f t="shared" si="11"/>
        <v>#VALUE!</v>
      </c>
      <c r="AF22" s="84">
        <f t="shared" si="12"/>
        <v>91.712410000000006</v>
      </c>
      <c r="AG22" s="84" t="e">
        <f t="shared" si="13"/>
        <v>#VALUE!</v>
      </c>
      <c r="AH22" s="84" t="e">
        <f t="shared" si="14"/>
        <v>#VALUE!</v>
      </c>
      <c r="AI22" s="84" t="e">
        <f t="shared" si="15"/>
        <v>#VALUE!</v>
      </c>
      <c r="AJ22" s="84" t="e">
        <f t="shared" si="16"/>
        <v>#VALUE!</v>
      </c>
      <c r="AK22" s="84" t="e">
        <f t="shared" si="17"/>
        <v>#VALUE!</v>
      </c>
      <c r="AL22" s="84" t="e">
        <f t="shared" si="18"/>
        <v>#VALUE!</v>
      </c>
      <c r="AM22" s="84" t="e">
        <f t="shared" si="19"/>
        <v>#VALUE!</v>
      </c>
    </row>
    <row r="23" spans="1:39" x14ac:dyDescent="0.2">
      <c r="A23" s="84" t="s">
        <v>211</v>
      </c>
      <c r="B23" s="86">
        <v>26619.96</v>
      </c>
      <c r="C23" s="86">
        <v>-5607.25</v>
      </c>
      <c r="D23" s="86">
        <v>-5782.49</v>
      </c>
      <c r="E23" s="86">
        <v>-1977.44</v>
      </c>
      <c r="F23" s="86">
        <v>1760.55</v>
      </c>
      <c r="G23" s="86">
        <v>5917.54</v>
      </c>
      <c r="H23" s="86">
        <v>7301.5</v>
      </c>
      <c r="I23" s="86">
        <v>7947.48</v>
      </c>
      <c r="J23" s="86">
        <v>8906.4599999999991</v>
      </c>
      <c r="K23" s="84" t="s">
        <v>175</v>
      </c>
      <c r="L23" s="84" t="s">
        <v>175</v>
      </c>
      <c r="M23" s="84" t="s">
        <v>175</v>
      </c>
      <c r="N23" s="84" t="s">
        <v>175</v>
      </c>
      <c r="O23" s="84" t="s">
        <v>175</v>
      </c>
      <c r="P23" s="84" t="s">
        <v>175</v>
      </c>
      <c r="Q23" s="84" t="s">
        <v>175</v>
      </c>
      <c r="R23" s="84" t="s">
        <v>175</v>
      </c>
      <c r="S23" s="84" t="s">
        <v>175</v>
      </c>
      <c r="T23" s="84" t="s">
        <v>175</v>
      </c>
      <c r="U23" s="84">
        <f t="shared" si="1"/>
        <v>26.619959999999999</v>
      </c>
      <c r="V23" s="84">
        <f t="shared" si="2"/>
        <v>-5.6072499999999996</v>
      </c>
      <c r="W23" s="84">
        <f t="shared" si="3"/>
        <v>-5.7824900000000001</v>
      </c>
      <c r="X23" s="84">
        <f t="shared" si="4"/>
        <v>-1.9774400000000001</v>
      </c>
      <c r="Y23" s="84">
        <f t="shared" si="5"/>
        <v>1.7605500000000001</v>
      </c>
      <c r="Z23" s="84">
        <f t="shared" si="6"/>
        <v>5.9175399999999998</v>
      </c>
      <c r="AA23" s="84">
        <f t="shared" si="7"/>
        <v>7.3014999999999999</v>
      </c>
      <c r="AB23" s="84">
        <f t="shared" si="8"/>
        <v>7.9474799999999997</v>
      </c>
      <c r="AC23" s="84">
        <f t="shared" si="9"/>
        <v>8.9064599999999992</v>
      </c>
      <c r="AD23" s="84" t="e">
        <f t="shared" si="10"/>
        <v>#VALUE!</v>
      </c>
      <c r="AE23" s="84" t="e">
        <f t="shared" si="11"/>
        <v>#VALUE!</v>
      </c>
      <c r="AF23" s="84" t="e">
        <f t="shared" si="12"/>
        <v>#VALUE!</v>
      </c>
      <c r="AG23" s="84" t="e">
        <f t="shared" si="13"/>
        <v>#VALUE!</v>
      </c>
      <c r="AH23" s="84" t="e">
        <f t="shared" si="14"/>
        <v>#VALUE!</v>
      </c>
      <c r="AI23" s="84" t="e">
        <f t="shared" si="15"/>
        <v>#VALUE!</v>
      </c>
      <c r="AJ23" s="84" t="e">
        <f t="shared" si="16"/>
        <v>#VALUE!</v>
      </c>
      <c r="AK23" s="84" t="e">
        <f t="shared" si="17"/>
        <v>#VALUE!</v>
      </c>
      <c r="AL23" s="84" t="e">
        <f t="shared" si="18"/>
        <v>#VALUE!</v>
      </c>
      <c r="AM23" s="84" t="e">
        <f t="shared" si="19"/>
        <v>#VALUE!</v>
      </c>
    </row>
    <row r="24" spans="1:39" x14ac:dyDescent="0.2">
      <c r="A24" s="84" t="s">
        <v>148</v>
      </c>
      <c r="B24" s="84" t="s">
        <v>175</v>
      </c>
      <c r="C24" s="86">
        <v>-29441.86</v>
      </c>
      <c r="D24" s="84" t="s">
        <v>175</v>
      </c>
      <c r="E24" s="84" t="s">
        <v>175</v>
      </c>
      <c r="F24" s="84" t="s">
        <v>175</v>
      </c>
      <c r="G24" s="84" t="s">
        <v>175</v>
      </c>
      <c r="H24" s="84" t="s">
        <v>175</v>
      </c>
      <c r="I24" s="86">
        <v>-36801.43</v>
      </c>
      <c r="J24" s="84" t="s">
        <v>175</v>
      </c>
      <c r="K24" s="84" t="s">
        <v>175</v>
      </c>
      <c r="L24" s="84" t="s">
        <v>175</v>
      </c>
      <c r="M24" s="84" t="s">
        <v>175</v>
      </c>
      <c r="N24" s="84" t="s">
        <v>175</v>
      </c>
      <c r="O24" s="84" t="s">
        <v>175</v>
      </c>
      <c r="P24" s="84" t="s">
        <v>175</v>
      </c>
      <c r="Q24" s="84" t="s">
        <v>175</v>
      </c>
      <c r="R24" s="84" t="s">
        <v>175</v>
      </c>
      <c r="S24" s="84" t="s">
        <v>175</v>
      </c>
      <c r="T24" s="84" t="s">
        <v>175</v>
      </c>
      <c r="U24" s="84" t="e">
        <f t="shared" si="1"/>
        <v>#VALUE!</v>
      </c>
      <c r="V24" s="84">
        <f t="shared" si="2"/>
        <v>-29.441860000000002</v>
      </c>
      <c r="W24" s="84" t="e">
        <f t="shared" si="3"/>
        <v>#VALUE!</v>
      </c>
      <c r="X24" s="84" t="e">
        <f t="shared" si="4"/>
        <v>#VALUE!</v>
      </c>
      <c r="Y24" s="84" t="e">
        <f t="shared" si="5"/>
        <v>#VALUE!</v>
      </c>
      <c r="Z24" s="84" t="e">
        <f t="shared" si="6"/>
        <v>#VALUE!</v>
      </c>
      <c r="AA24" s="84" t="e">
        <f t="shared" si="7"/>
        <v>#VALUE!</v>
      </c>
      <c r="AB24" s="84">
        <f t="shared" si="8"/>
        <v>-36.801430000000003</v>
      </c>
      <c r="AC24" s="84" t="e">
        <f t="shared" si="9"/>
        <v>#VALUE!</v>
      </c>
      <c r="AD24" s="84" t="e">
        <f t="shared" si="10"/>
        <v>#VALUE!</v>
      </c>
      <c r="AE24" s="84" t="e">
        <f t="shared" si="11"/>
        <v>#VALUE!</v>
      </c>
      <c r="AF24" s="84" t="e">
        <f t="shared" si="12"/>
        <v>#VALUE!</v>
      </c>
      <c r="AG24" s="84" t="e">
        <f t="shared" si="13"/>
        <v>#VALUE!</v>
      </c>
      <c r="AH24" s="84" t="e">
        <f t="shared" si="14"/>
        <v>#VALUE!</v>
      </c>
      <c r="AI24" s="84" t="e">
        <f t="shared" si="15"/>
        <v>#VALUE!</v>
      </c>
      <c r="AJ24" s="84" t="e">
        <f t="shared" si="16"/>
        <v>#VALUE!</v>
      </c>
      <c r="AK24" s="84" t="e">
        <f t="shared" si="17"/>
        <v>#VALUE!</v>
      </c>
      <c r="AL24" s="84" t="e">
        <f t="shared" si="18"/>
        <v>#VALUE!</v>
      </c>
      <c r="AM24" s="84" t="e">
        <f t="shared" si="19"/>
        <v>#VALUE!</v>
      </c>
    </row>
    <row r="25" spans="1:39" x14ac:dyDescent="0.2">
      <c r="A25" s="84" t="s">
        <v>103</v>
      </c>
      <c r="B25" s="86">
        <v>1389137.72</v>
      </c>
      <c r="C25" s="86">
        <v>1519821</v>
      </c>
      <c r="D25" s="86">
        <v>2603073.58</v>
      </c>
      <c r="E25" s="86">
        <v>1991465.32</v>
      </c>
      <c r="F25" s="86">
        <v>1737851.41</v>
      </c>
      <c r="G25" s="86">
        <v>1990095.62</v>
      </c>
      <c r="H25" s="86">
        <v>2004446.03</v>
      </c>
      <c r="I25" s="86">
        <v>2087663.87</v>
      </c>
      <c r="J25" s="86">
        <v>2103253.34</v>
      </c>
      <c r="K25" s="86">
        <v>2295702.35</v>
      </c>
      <c r="L25" s="86">
        <v>2518858.87</v>
      </c>
      <c r="M25" s="86">
        <v>2673505</v>
      </c>
      <c r="N25" s="86">
        <v>2191858.88</v>
      </c>
      <c r="O25" s="84" t="s">
        <v>175</v>
      </c>
      <c r="P25" s="84" t="s">
        <v>175</v>
      </c>
      <c r="Q25" s="84" t="s">
        <v>175</v>
      </c>
      <c r="R25" s="84" t="s">
        <v>175</v>
      </c>
      <c r="S25" s="84" t="s">
        <v>175</v>
      </c>
      <c r="T25" s="84" t="s">
        <v>175</v>
      </c>
      <c r="U25" s="84">
        <f t="shared" si="1"/>
        <v>1389.1377199999999</v>
      </c>
      <c r="V25" s="84">
        <f t="shared" si="2"/>
        <v>1519.8209999999999</v>
      </c>
      <c r="W25" s="84">
        <f t="shared" si="3"/>
        <v>2603.0735800000002</v>
      </c>
      <c r="X25" s="84">
        <f t="shared" si="4"/>
        <v>1991.46532</v>
      </c>
      <c r="Y25" s="84">
        <f t="shared" si="5"/>
        <v>1737.85141</v>
      </c>
      <c r="Z25" s="84">
        <f t="shared" si="6"/>
        <v>1990.0956200000001</v>
      </c>
      <c r="AA25" s="84">
        <f t="shared" si="7"/>
        <v>2004.4460300000001</v>
      </c>
      <c r="AB25" s="84">
        <f t="shared" si="8"/>
        <v>2087.6638700000003</v>
      </c>
      <c r="AC25" s="84">
        <f t="shared" si="9"/>
        <v>2103.2533399999998</v>
      </c>
      <c r="AD25" s="84">
        <f t="shared" si="10"/>
        <v>2295.70235</v>
      </c>
      <c r="AE25" s="84">
        <f t="shared" si="11"/>
        <v>2518.85887</v>
      </c>
      <c r="AF25" s="84">
        <f t="shared" si="12"/>
        <v>2673.5050000000001</v>
      </c>
      <c r="AG25" s="84">
        <f t="shared" si="13"/>
        <v>2191.8588799999998</v>
      </c>
      <c r="AH25" s="84" t="e">
        <f t="shared" si="14"/>
        <v>#VALUE!</v>
      </c>
      <c r="AI25" s="84" t="e">
        <f t="shared" si="15"/>
        <v>#VALUE!</v>
      </c>
      <c r="AJ25" s="84" t="e">
        <f t="shared" si="16"/>
        <v>#VALUE!</v>
      </c>
      <c r="AK25" s="84" t="e">
        <f t="shared" si="17"/>
        <v>#VALUE!</v>
      </c>
      <c r="AL25" s="84" t="e">
        <f t="shared" si="18"/>
        <v>#VALUE!</v>
      </c>
      <c r="AM25" s="84" t="e">
        <f t="shared" si="19"/>
        <v>#VALUE!</v>
      </c>
    </row>
    <row r="26" spans="1:39" x14ac:dyDescent="0.2">
      <c r="A26" s="84" t="s">
        <v>213</v>
      </c>
      <c r="B26" s="84" t="s">
        <v>175</v>
      </c>
      <c r="C26" s="84" t="s">
        <v>175</v>
      </c>
      <c r="D26" s="84" t="s">
        <v>175</v>
      </c>
      <c r="E26" s="84" t="s">
        <v>175</v>
      </c>
      <c r="F26" s="84" t="s">
        <v>175</v>
      </c>
      <c r="G26" s="84" t="s">
        <v>175</v>
      </c>
      <c r="H26" s="84" t="s">
        <v>175</v>
      </c>
      <c r="I26" s="84" t="s">
        <v>175</v>
      </c>
      <c r="J26" s="84" t="s">
        <v>175</v>
      </c>
      <c r="K26" s="84" t="s">
        <v>175</v>
      </c>
      <c r="L26" s="84" t="s">
        <v>175</v>
      </c>
      <c r="M26" s="84" t="s">
        <v>175</v>
      </c>
      <c r="N26" s="84" t="s">
        <v>175</v>
      </c>
      <c r="O26" s="84" t="s">
        <v>175</v>
      </c>
      <c r="P26" s="84" t="s">
        <v>175</v>
      </c>
      <c r="Q26" s="84" t="s">
        <v>175</v>
      </c>
      <c r="R26" s="84" t="s">
        <v>175</v>
      </c>
      <c r="S26" s="84" t="s">
        <v>175</v>
      </c>
      <c r="T26" s="84" t="s">
        <v>175</v>
      </c>
      <c r="U26" s="84" t="e">
        <f t="shared" si="1"/>
        <v>#VALUE!</v>
      </c>
      <c r="V26" s="84" t="e">
        <f t="shared" si="2"/>
        <v>#VALUE!</v>
      </c>
      <c r="W26" s="84" t="e">
        <f t="shared" si="3"/>
        <v>#VALUE!</v>
      </c>
      <c r="X26" s="84" t="e">
        <f t="shared" si="4"/>
        <v>#VALUE!</v>
      </c>
      <c r="Y26" s="84" t="e">
        <f t="shared" si="5"/>
        <v>#VALUE!</v>
      </c>
      <c r="Z26" s="84" t="e">
        <f t="shared" si="6"/>
        <v>#VALUE!</v>
      </c>
      <c r="AA26" s="84" t="e">
        <f t="shared" si="7"/>
        <v>#VALUE!</v>
      </c>
      <c r="AB26" s="84" t="e">
        <f t="shared" si="8"/>
        <v>#VALUE!</v>
      </c>
      <c r="AC26" s="84" t="e">
        <f t="shared" si="9"/>
        <v>#VALUE!</v>
      </c>
      <c r="AD26" s="84" t="e">
        <f t="shared" si="10"/>
        <v>#VALUE!</v>
      </c>
      <c r="AE26" s="84" t="e">
        <f t="shared" si="11"/>
        <v>#VALUE!</v>
      </c>
      <c r="AF26" s="84" t="e">
        <f t="shared" si="12"/>
        <v>#VALUE!</v>
      </c>
      <c r="AG26" s="84" t="e">
        <f t="shared" si="13"/>
        <v>#VALUE!</v>
      </c>
      <c r="AH26" s="84" t="e">
        <f t="shared" si="14"/>
        <v>#VALUE!</v>
      </c>
      <c r="AI26" s="84" t="e">
        <f t="shared" si="15"/>
        <v>#VALUE!</v>
      </c>
      <c r="AJ26" s="84" t="e">
        <f t="shared" si="16"/>
        <v>#VALUE!</v>
      </c>
      <c r="AK26" s="84" t="e">
        <f t="shared" si="17"/>
        <v>#VALUE!</v>
      </c>
      <c r="AL26" s="84" t="e">
        <f t="shared" si="18"/>
        <v>#VALUE!</v>
      </c>
      <c r="AM26" s="84" t="e">
        <f t="shared" si="19"/>
        <v>#VALUE!</v>
      </c>
    </row>
    <row r="27" spans="1:39" x14ac:dyDescent="0.2">
      <c r="A27" s="84" t="s">
        <v>48</v>
      </c>
      <c r="B27" s="86">
        <v>96316.26</v>
      </c>
      <c r="C27" s="86">
        <v>63150.69</v>
      </c>
      <c r="D27" s="86">
        <v>63427.42</v>
      </c>
      <c r="E27" s="86">
        <v>65752.73</v>
      </c>
      <c r="F27" s="86">
        <v>62146.01</v>
      </c>
      <c r="G27" s="86">
        <v>57286.63</v>
      </c>
      <c r="H27" s="86">
        <v>50488.65</v>
      </c>
      <c r="I27" s="86">
        <v>51329.72</v>
      </c>
      <c r="J27" s="86">
        <v>54565.37</v>
      </c>
      <c r="K27" s="86">
        <v>51131.74</v>
      </c>
      <c r="L27" s="86">
        <v>55837.4</v>
      </c>
      <c r="M27" s="86">
        <v>54855.23</v>
      </c>
      <c r="N27" s="86">
        <v>55076.480000000003</v>
      </c>
      <c r="O27" s="86">
        <v>56356.959999999999</v>
      </c>
      <c r="P27" s="86">
        <v>61637.91</v>
      </c>
      <c r="Q27" s="86">
        <v>58884.959999999999</v>
      </c>
      <c r="R27" s="86">
        <v>49453.39</v>
      </c>
      <c r="S27" s="86">
        <v>52198.07</v>
      </c>
      <c r="T27" s="86">
        <v>57813.45</v>
      </c>
      <c r="U27" s="84">
        <f t="shared" si="1"/>
        <v>96.31626</v>
      </c>
      <c r="V27" s="84">
        <f t="shared" si="2"/>
        <v>63.150690000000004</v>
      </c>
      <c r="W27" s="84">
        <f t="shared" si="3"/>
        <v>63.427419999999998</v>
      </c>
      <c r="X27" s="84">
        <f t="shared" si="4"/>
        <v>65.75273</v>
      </c>
      <c r="Y27" s="84">
        <f t="shared" si="5"/>
        <v>62.146010000000004</v>
      </c>
      <c r="Z27" s="84">
        <f t="shared" si="6"/>
        <v>57.286629999999995</v>
      </c>
      <c r="AA27" s="84">
        <f t="shared" si="7"/>
        <v>50.48865</v>
      </c>
      <c r="AB27" s="84">
        <f t="shared" si="8"/>
        <v>51.329720000000002</v>
      </c>
      <c r="AC27" s="84">
        <f t="shared" si="9"/>
        <v>54.565370000000001</v>
      </c>
      <c r="AD27" s="84">
        <f t="shared" si="10"/>
        <v>51.131740000000001</v>
      </c>
      <c r="AE27" s="84">
        <f t="shared" si="11"/>
        <v>55.837400000000002</v>
      </c>
      <c r="AF27" s="84">
        <f t="shared" si="12"/>
        <v>54.855230000000006</v>
      </c>
      <c r="AG27" s="84">
        <f t="shared" si="13"/>
        <v>55.076480000000004</v>
      </c>
      <c r="AH27" s="84">
        <f t="shared" si="14"/>
        <v>56.356960000000001</v>
      </c>
      <c r="AI27" s="84">
        <f t="shared" si="15"/>
        <v>61.637910000000005</v>
      </c>
      <c r="AJ27" s="84">
        <f t="shared" si="16"/>
        <v>58.88496</v>
      </c>
      <c r="AK27" s="84">
        <f t="shared" si="17"/>
        <v>49.453389999999999</v>
      </c>
      <c r="AL27" s="84">
        <f t="shared" si="18"/>
        <v>52.198070000000001</v>
      </c>
      <c r="AM27" s="84">
        <f t="shared" si="19"/>
        <v>57.813449999999996</v>
      </c>
    </row>
    <row r="28" spans="1:39" x14ac:dyDescent="0.2">
      <c r="A28" s="84" t="s">
        <v>104</v>
      </c>
      <c r="B28" s="84" t="s">
        <v>175</v>
      </c>
      <c r="C28" s="86">
        <v>4579.54</v>
      </c>
      <c r="D28" s="84" t="s">
        <v>175</v>
      </c>
      <c r="E28" s="84" t="s">
        <v>175</v>
      </c>
      <c r="F28" s="84" t="s">
        <v>175</v>
      </c>
      <c r="G28" s="84" t="s">
        <v>175</v>
      </c>
      <c r="H28" s="84" t="s">
        <v>175</v>
      </c>
      <c r="I28" s="84" t="s">
        <v>175</v>
      </c>
      <c r="J28" s="84" t="s">
        <v>175</v>
      </c>
      <c r="K28" s="84" t="s">
        <v>175</v>
      </c>
      <c r="L28" s="84" t="s">
        <v>175</v>
      </c>
      <c r="M28" s="84" t="s">
        <v>175</v>
      </c>
      <c r="N28" s="84" t="s">
        <v>175</v>
      </c>
      <c r="O28" s="84" t="s">
        <v>175</v>
      </c>
      <c r="P28" s="84" t="s">
        <v>175</v>
      </c>
      <c r="Q28" s="84" t="s">
        <v>175</v>
      </c>
      <c r="R28" s="84" t="s">
        <v>175</v>
      </c>
      <c r="S28" s="84" t="s">
        <v>175</v>
      </c>
      <c r="T28" s="84" t="s">
        <v>175</v>
      </c>
      <c r="U28" s="84" t="e">
        <f t="shared" si="1"/>
        <v>#VALUE!</v>
      </c>
      <c r="V28" s="84">
        <f t="shared" si="2"/>
        <v>4.5795399999999997</v>
      </c>
      <c r="W28" s="84" t="e">
        <f t="shared" si="3"/>
        <v>#VALUE!</v>
      </c>
      <c r="X28" s="84" t="e">
        <f t="shared" si="4"/>
        <v>#VALUE!</v>
      </c>
      <c r="Y28" s="84" t="e">
        <f t="shared" si="5"/>
        <v>#VALUE!</v>
      </c>
      <c r="Z28" s="84" t="e">
        <f t="shared" si="6"/>
        <v>#VALUE!</v>
      </c>
      <c r="AA28" s="84" t="e">
        <f t="shared" si="7"/>
        <v>#VALUE!</v>
      </c>
      <c r="AB28" s="84" t="e">
        <f t="shared" si="8"/>
        <v>#VALUE!</v>
      </c>
      <c r="AC28" s="84" t="e">
        <f t="shared" si="9"/>
        <v>#VALUE!</v>
      </c>
      <c r="AD28" s="84" t="e">
        <f t="shared" si="10"/>
        <v>#VALUE!</v>
      </c>
      <c r="AE28" s="84" t="e">
        <f t="shared" si="11"/>
        <v>#VALUE!</v>
      </c>
      <c r="AF28" s="84" t="e">
        <f t="shared" si="12"/>
        <v>#VALUE!</v>
      </c>
      <c r="AG28" s="84" t="e">
        <f t="shared" si="13"/>
        <v>#VALUE!</v>
      </c>
      <c r="AH28" s="84" t="e">
        <f t="shared" si="14"/>
        <v>#VALUE!</v>
      </c>
      <c r="AI28" s="84" t="e">
        <f t="shared" si="15"/>
        <v>#VALUE!</v>
      </c>
      <c r="AJ28" s="84" t="e">
        <f t="shared" si="16"/>
        <v>#VALUE!</v>
      </c>
      <c r="AK28" s="84" t="e">
        <f t="shared" si="17"/>
        <v>#VALUE!</v>
      </c>
      <c r="AL28" s="84" t="e">
        <f t="shared" si="18"/>
        <v>#VALUE!</v>
      </c>
      <c r="AM28" s="84" t="e">
        <f t="shared" si="19"/>
        <v>#VALUE!</v>
      </c>
    </row>
    <row r="29" spans="1:39" x14ac:dyDescent="0.2">
      <c r="A29" s="84" t="s">
        <v>105</v>
      </c>
      <c r="B29" s="84" t="s">
        <v>175</v>
      </c>
      <c r="C29" s="84" t="s">
        <v>175</v>
      </c>
      <c r="D29" s="84" t="s">
        <v>175</v>
      </c>
      <c r="E29" s="84" t="s">
        <v>175</v>
      </c>
      <c r="F29" s="84" t="s">
        <v>175</v>
      </c>
      <c r="G29" s="86">
        <v>-1002.98</v>
      </c>
      <c r="H29" s="84" t="s">
        <v>175</v>
      </c>
      <c r="I29" s="84" t="s">
        <v>175</v>
      </c>
      <c r="J29" s="84" t="s">
        <v>175</v>
      </c>
      <c r="K29" s="84" t="s">
        <v>175</v>
      </c>
      <c r="L29" s="84" t="s">
        <v>175</v>
      </c>
      <c r="M29" s="84" t="s">
        <v>175</v>
      </c>
      <c r="N29" s="86">
        <v>11128</v>
      </c>
      <c r="O29" s="84" t="s">
        <v>175</v>
      </c>
      <c r="P29" s="84" t="s">
        <v>175</v>
      </c>
      <c r="Q29" s="84" t="s">
        <v>175</v>
      </c>
      <c r="R29" s="84" t="s">
        <v>175</v>
      </c>
      <c r="S29" s="84" t="s">
        <v>175</v>
      </c>
      <c r="T29" s="84" t="s">
        <v>175</v>
      </c>
      <c r="U29" s="84" t="e">
        <f t="shared" si="1"/>
        <v>#VALUE!</v>
      </c>
      <c r="V29" s="84" t="e">
        <f t="shared" si="2"/>
        <v>#VALUE!</v>
      </c>
      <c r="W29" s="84" t="e">
        <f t="shared" si="3"/>
        <v>#VALUE!</v>
      </c>
      <c r="X29" s="84" t="e">
        <f t="shared" si="4"/>
        <v>#VALUE!</v>
      </c>
      <c r="Y29" s="84" t="e">
        <f t="shared" si="5"/>
        <v>#VALUE!</v>
      </c>
      <c r="Z29" s="84">
        <f t="shared" si="6"/>
        <v>-1.00298</v>
      </c>
      <c r="AA29" s="84" t="e">
        <f t="shared" si="7"/>
        <v>#VALUE!</v>
      </c>
      <c r="AB29" s="84" t="e">
        <f t="shared" si="8"/>
        <v>#VALUE!</v>
      </c>
      <c r="AC29" s="84" t="e">
        <f t="shared" si="9"/>
        <v>#VALUE!</v>
      </c>
      <c r="AD29" s="84" t="e">
        <f t="shared" si="10"/>
        <v>#VALUE!</v>
      </c>
      <c r="AE29" s="84" t="e">
        <f t="shared" si="11"/>
        <v>#VALUE!</v>
      </c>
      <c r="AF29" s="84" t="e">
        <f t="shared" si="12"/>
        <v>#VALUE!</v>
      </c>
      <c r="AG29" s="84">
        <f t="shared" si="13"/>
        <v>11.128</v>
      </c>
      <c r="AH29" s="84" t="e">
        <f t="shared" si="14"/>
        <v>#VALUE!</v>
      </c>
      <c r="AI29" s="84" t="e">
        <f t="shared" si="15"/>
        <v>#VALUE!</v>
      </c>
      <c r="AJ29" s="84" t="e">
        <f t="shared" si="16"/>
        <v>#VALUE!</v>
      </c>
      <c r="AK29" s="84" t="e">
        <f t="shared" si="17"/>
        <v>#VALUE!</v>
      </c>
      <c r="AL29" s="84" t="e">
        <f t="shared" si="18"/>
        <v>#VALUE!</v>
      </c>
      <c r="AM29" s="84" t="e">
        <f t="shared" si="19"/>
        <v>#VALUE!</v>
      </c>
    </row>
    <row r="30" spans="1:39" x14ac:dyDescent="0.2">
      <c r="A30" s="84" t="s">
        <v>212</v>
      </c>
      <c r="B30" s="84" t="s">
        <v>175</v>
      </c>
      <c r="C30" s="84" t="s">
        <v>175</v>
      </c>
      <c r="D30" s="84">
        <v>222.57</v>
      </c>
      <c r="E30" s="84" t="s">
        <v>175</v>
      </c>
      <c r="F30" s="84" t="s">
        <v>175</v>
      </c>
      <c r="G30" s="84" t="s">
        <v>175</v>
      </c>
      <c r="H30" s="84" t="s">
        <v>175</v>
      </c>
      <c r="I30" s="84">
        <v>469.5</v>
      </c>
      <c r="J30" s="84" t="s">
        <v>175</v>
      </c>
      <c r="K30" s="84" t="s">
        <v>175</v>
      </c>
      <c r="L30" s="84" t="s">
        <v>175</v>
      </c>
      <c r="M30" s="84" t="s">
        <v>175</v>
      </c>
      <c r="N30" s="84" t="s">
        <v>175</v>
      </c>
      <c r="O30" s="84" t="s">
        <v>175</v>
      </c>
      <c r="P30" s="84" t="s">
        <v>175</v>
      </c>
      <c r="Q30" s="84" t="s">
        <v>175</v>
      </c>
      <c r="R30" s="84" t="s">
        <v>175</v>
      </c>
      <c r="S30" s="84" t="s">
        <v>175</v>
      </c>
      <c r="T30" s="84" t="s">
        <v>175</v>
      </c>
      <c r="U30" s="84" t="e">
        <f t="shared" si="1"/>
        <v>#VALUE!</v>
      </c>
      <c r="V30" s="84" t="e">
        <f t="shared" si="2"/>
        <v>#VALUE!</v>
      </c>
      <c r="W30" s="84">
        <f t="shared" si="3"/>
        <v>0.22256999999999999</v>
      </c>
      <c r="X30" s="84" t="e">
        <f t="shared" si="4"/>
        <v>#VALUE!</v>
      </c>
      <c r="Y30" s="84" t="e">
        <f t="shared" si="5"/>
        <v>#VALUE!</v>
      </c>
      <c r="Z30" s="84" t="e">
        <f t="shared" si="6"/>
        <v>#VALUE!</v>
      </c>
      <c r="AA30" s="84" t="e">
        <f t="shared" si="7"/>
        <v>#VALUE!</v>
      </c>
      <c r="AB30" s="84">
        <f t="shared" si="8"/>
        <v>0.46949999999999997</v>
      </c>
      <c r="AC30" s="84" t="e">
        <f t="shared" si="9"/>
        <v>#VALUE!</v>
      </c>
      <c r="AD30" s="84" t="e">
        <f t="shared" si="10"/>
        <v>#VALUE!</v>
      </c>
      <c r="AE30" s="84" t="e">
        <f t="shared" si="11"/>
        <v>#VALUE!</v>
      </c>
      <c r="AF30" s="84" t="e">
        <f t="shared" si="12"/>
        <v>#VALUE!</v>
      </c>
      <c r="AG30" s="84" t="e">
        <f t="shared" si="13"/>
        <v>#VALUE!</v>
      </c>
      <c r="AH30" s="84" t="e">
        <f t="shared" si="14"/>
        <v>#VALUE!</v>
      </c>
      <c r="AI30" s="84" t="e">
        <f t="shared" si="15"/>
        <v>#VALUE!</v>
      </c>
      <c r="AJ30" s="84" t="e">
        <f t="shared" si="16"/>
        <v>#VALUE!</v>
      </c>
      <c r="AK30" s="84" t="e">
        <f t="shared" si="17"/>
        <v>#VALUE!</v>
      </c>
      <c r="AL30" s="84" t="e">
        <f t="shared" si="18"/>
        <v>#VALUE!</v>
      </c>
      <c r="AM30" s="84" t="e">
        <f t="shared" si="19"/>
        <v>#VALUE!</v>
      </c>
    </row>
    <row r="31" spans="1:39" x14ac:dyDescent="0.2">
      <c r="A31" s="84" t="s">
        <v>49</v>
      </c>
      <c r="B31" s="84" t="s">
        <v>175</v>
      </c>
      <c r="C31" s="86">
        <v>-5145.1000000000004</v>
      </c>
      <c r="D31" s="84" t="s">
        <v>175</v>
      </c>
      <c r="E31" s="84" t="s">
        <v>175</v>
      </c>
      <c r="F31" s="84" t="s">
        <v>175</v>
      </c>
      <c r="G31" s="84" t="s">
        <v>175</v>
      </c>
      <c r="H31" s="84" t="s">
        <v>175</v>
      </c>
      <c r="I31" s="84" t="s">
        <v>175</v>
      </c>
      <c r="J31" s="84" t="s">
        <v>175</v>
      </c>
      <c r="K31" s="84" t="s">
        <v>175</v>
      </c>
      <c r="L31" s="84" t="s">
        <v>175</v>
      </c>
      <c r="M31" s="84" t="s">
        <v>175</v>
      </c>
      <c r="N31" s="84" t="s">
        <v>175</v>
      </c>
      <c r="O31" s="84" t="s">
        <v>175</v>
      </c>
      <c r="P31" s="84" t="s">
        <v>175</v>
      </c>
      <c r="Q31" s="84" t="s">
        <v>175</v>
      </c>
      <c r="R31" s="84" t="s">
        <v>175</v>
      </c>
      <c r="S31" s="84" t="s">
        <v>175</v>
      </c>
      <c r="T31" s="84" t="s">
        <v>175</v>
      </c>
      <c r="U31" s="84" t="e">
        <f t="shared" si="1"/>
        <v>#VALUE!</v>
      </c>
      <c r="V31" s="84">
        <f t="shared" si="2"/>
        <v>-5.1451000000000002</v>
      </c>
      <c r="W31" s="84" t="e">
        <f t="shared" si="3"/>
        <v>#VALUE!</v>
      </c>
      <c r="X31" s="84" t="e">
        <f t="shared" si="4"/>
        <v>#VALUE!</v>
      </c>
      <c r="Y31" s="84" t="e">
        <f t="shared" si="5"/>
        <v>#VALUE!</v>
      </c>
      <c r="Z31" s="84" t="e">
        <f t="shared" si="6"/>
        <v>#VALUE!</v>
      </c>
      <c r="AA31" s="84" t="e">
        <f t="shared" si="7"/>
        <v>#VALUE!</v>
      </c>
      <c r="AB31" s="84" t="e">
        <f t="shared" si="8"/>
        <v>#VALUE!</v>
      </c>
      <c r="AC31" s="84" t="e">
        <f t="shared" si="9"/>
        <v>#VALUE!</v>
      </c>
      <c r="AD31" s="84" t="e">
        <f t="shared" si="10"/>
        <v>#VALUE!</v>
      </c>
      <c r="AE31" s="84" t="e">
        <f t="shared" si="11"/>
        <v>#VALUE!</v>
      </c>
      <c r="AF31" s="84" t="e">
        <f t="shared" si="12"/>
        <v>#VALUE!</v>
      </c>
      <c r="AG31" s="84" t="e">
        <f t="shared" si="13"/>
        <v>#VALUE!</v>
      </c>
      <c r="AH31" s="84" t="e">
        <f t="shared" si="14"/>
        <v>#VALUE!</v>
      </c>
      <c r="AI31" s="84" t="e">
        <f t="shared" si="15"/>
        <v>#VALUE!</v>
      </c>
      <c r="AJ31" s="84" t="e">
        <f t="shared" si="16"/>
        <v>#VALUE!</v>
      </c>
      <c r="AK31" s="84" t="e">
        <f t="shared" si="17"/>
        <v>#VALUE!</v>
      </c>
      <c r="AL31" s="84" t="e">
        <f t="shared" si="18"/>
        <v>#VALUE!</v>
      </c>
      <c r="AM31" s="84" t="e">
        <f t="shared" si="19"/>
        <v>#VALUE!</v>
      </c>
    </row>
    <row r="32" spans="1:39" x14ac:dyDescent="0.2">
      <c r="A32" s="84" t="s">
        <v>50</v>
      </c>
      <c r="B32" s="84" t="s">
        <v>175</v>
      </c>
      <c r="C32" s="86">
        <v>187911.39</v>
      </c>
      <c r="D32" s="84" t="s">
        <v>175</v>
      </c>
      <c r="E32" s="84" t="s">
        <v>175</v>
      </c>
      <c r="F32" s="84" t="s">
        <v>175</v>
      </c>
      <c r="G32" s="84" t="s">
        <v>175</v>
      </c>
      <c r="H32" s="84" t="s">
        <v>175</v>
      </c>
      <c r="I32" s="84" t="s">
        <v>175</v>
      </c>
      <c r="J32" s="84" t="s">
        <v>175</v>
      </c>
      <c r="K32" s="84" t="s">
        <v>175</v>
      </c>
      <c r="L32" s="84" t="s">
        <v>175</v>
      </c>
      <c r="M32" s="84" t="s">
        <v>175</v>
      </c>
      <c r="N32" s="84" t="s">
        <v>175</v>
      </c>
      <c r="O32" s="84" t="s">
        <v>175</v>
      </c>
      <c r="P32" s="84" t="s">
        <v>175</v>
      </c>
      <c r="Q32" s="84" t="s">
        <v>175</v>
      </c>
      <c r="R32" s="84" t="s">
        <v>175</v>
      </c>
      <c r="S32" s="84" t="s">
        <v>175</v>
      </c>
      <c r="T32" s="84" t="s">
        <v>175</v>
      </c>
      <c r="U32" s="84" t="e">
        <f t="shared" si="1"/>
        <v>#VALUE!</v>
      </c>
      <c r="V32" s="84">
        <f t="shared" si="2"/>
        <v>187.91139000000001</v>
      </c>
      <c r="W32" s="84" t="e">
        <f t="shared" si="3"/>
        <v>#VALUE!</v>
      </c>
      <c r="X32" s="84" t="e">
        <f t="shared" si="4"/>
        <v>#VALUE!</v>
      </c>
      <c r="Y32" s="84" t="e">
        <f t="shared" si="5"/>
        <v>#VALUE!</v>
      </c>
      <c r="Z32" s="84" t="e">
        <f t="shared" si="6"/>
        <v>#VALUE!</v>
      </c>
      <c r="AA32" s="84" t="e">
        <f t="shared" si="7"/>
        <v>#VALUE!</v>
      </c>
      <c r="AB32" s="84" t="e">
        <f t="shared" si="8"/>
        <v>#VALUE!</v>
      </c>
      <c r="AC32" s="84" t="e">
        <f t="shared" si="9"/>
        <v>#VALUE!</v>
      </c>
      <c r="AD32" s="84" t="e">
        <f t="shared" si="10"/>
        <v>#VALUE!</v>
      </c>
      <c r="AE32" s="84" t="e">
        <f t="shared" si="11"/>
        <v>#VALUE!</v>
      </c>
      <c r="AF32" s="84" t="e">
        <f t="shared" si="12"/>
        <v>#VALUE!</v>
      </c>
      <c r="AG32" s="84" t="e">
        <f t="shared" si="13"/>
        <v>#VALUE!</v>
      </c>
      <c r="AH32" s="84" t="e">
        <f t="shared" si="14"/>
        <v>#VALUE!</v>
      </c>
      <c r="AI32" s="84" t="e">
        <f t="shared" si="15"/>
        <v>#VALUE!</v>
      </c>
      <c r="AJ32" s="84" t="e">
        <f t="shared" si="16"/>
        <v>#VALUE!</v>
      </c>
      <c r="AK32" s="84" t="e">
        <f t="shared" si="17"/>
        <v>#VALUE!</v>
      </c>
      <c r="AL32" s="84" t="e">
        <f t="shared" si="18"/>
        <v>#VALUE!</v>
      </c>
      <c r="AM32" s="84" t="e">
        <f t="shared" si="19"/>
        <v>#VALUE!</v>
      </c>
    </row>
    <row r="33" spans="1:39" x14ac:dyDescent="0.2">
      <c r="A33" s="84" t="s">
        <v>149</v>
      </c>
      <c r="B33" s="86">
        <v>519888.13</v>
      </c>
      <c r="C33" s="86">
        <v>594946.53</v>
      </c>
      <c r="D33" s="86">
        <v>835849.52</v>
      </c>
      <c r="E33" s="86">
        <v>630970.17000000004</v>
      </c>
      <c r="F33" s="86">
        <v>607512.88</v>
      </c>
      <c r="G33" s="86">
        <v>816786.65</v>
      </c>
      <c r="H33" s="86">
        <v>705709.19</v>
      </c>
      <c r="I33" s="86">
        <v>669850.43999999994</v>
      </c>
      <c r="J33" s="86">
        <v>670328.93999999994</v>
      </c>
      <c r="K33" s="86">
        <v>843709.82</v>
      </c>
      <c r="L33" s="86">
        <v>799208.51</v>
      </c>
      <c r="M33" s="86">
        <v>875318.45</v>
      </c>
      <c r="N33" s="86">
        <v>789241.39</v>
      </c>
      <c r="O33" s="86">
        <v>806615.55</v>
      </c>
      <c r="P33" s="86">
        <v>807884.2</v>
      </c>
      <c r="Q33" s="86">
        <v>713868.86</v>
      </c>
      <c r="R33" s="86">
        <v>661836</v>
      </c>
      <c r="S33" s="86">
        <v>775045.16</v>
      </c>
      <c r="T33" s="86">
        <v>778021.55</v>
      </c>
      <c r="U33" s="84">
        <f t="shared" si="1"/>
        <v>519.88813000000005</v>
      </c>
      <c r="V33" s="84">
        <f t="shared" si="2"/>
        <v>594.94653000000005</v>
      </c>
      <c r="W33" s="84">
        <f t="shared" si="3"/>
        <v>835.84951999999998</v>
      </c>
      <c r="X33" s="84">
        <f t="shared" si="4"/>
        <v>630.97017000000005</v>
      </c>
      <c r="Y33" s="84">
        <f t="shared" si="5"/>
        <v>607.51288</v>
      </c>
      <c r="Z33" s="84">
        <f t="shared" si="6"/>
        <v>816.78665000000001</v>
      </c>
      <c r="AA33" s="84">
        <f t="shared" si="7"/>
        <v>705.70918999999992</v>
      </c>
      <c r="AB33" s="84">
        <f t="shared" si="8"/>
        <v>669.85043999999994</v>
      </c>
      <c r="AC33" s="84">
        <f t="shared" si="9"/>
        <v>670.32893999999999</v>
      </c>
      <c r="AD33" s="84">
        <f t="shared" si="10"/>
        <v>843.70981999999992</v>
      </c>
      <c r="AE33" s="84">
        <f t="shared" si="11"/>
        <v>799.20851000000005</v>
      </c>
      <c r="AF33" s="84">
        <f t="shared" si="12"/>
        <v>875.31844999999998</v>
      </c>
      <c r="AG33" s="84">
        <f t="shared" si="13"/>
        <v>789.24139000000002</v>
      </c>
      <c r="AH33" s="84">
        <f t="shared" si="14"/>
        <v>806.6155500000001</v>
      </c>
      <c r="AI33" s="84">
        <f t="shared" si="15"/>
        <v>807.88419999999996</v>
      </c>
      <c r="AJ33" s="84">
        <f t="shared" si="16"/>
        <v>713.86886000000004</v>
      </c>
      <c r="AK33" s="84">
        <f t="shared" si="17"/>
        <v>661.83600000000001</v>
      </c>
      <c r="AL33" s="84">
        <f t="shared" si="18"/>
        <v>775.04516000000001</v>
      </c>
      <c r="AM33" s="84">
        <f t="shared" si="19"/>
        <v>778.02155000000005</v>
      </c>
    </row>
    <row r="34" spans="1:39" x14ac:dyDescent="0.2">
      <c r="A34" s="84" t="s">
        <v>107</v>
      </c>
      <c r="B34" s="84" t="s">
        <v>175</v>
      </c>
      <c r="C34" s="86">
        <v>-101578</v>
      </c>
      <c r="D34" s="84" t="s">
        <v>175</v>
      </c>
      <c r="E34" s="84" t="s">
        <v>175</v>
      </c>
      <c r="F34" s="84" t="s">
        <v>175</v>
      </c>
      <c r="G34" s="84" t="s">
        <v>175</v>
      </c>
      <c r="H34" s="84" t="s">
        <v>175</v>
      </c>
      <c r="I34" s="84" t="s">
        <v>175</v>
      </c>
      <c r="J34" s="84" t="s">
        <v>175</v>
      </c>
      <c r="K34" s="84" t="s">
        <v>175</v>
      </c>
      <c r="L34" s="84" t="s">
        <v>175</v>
      </c>
      <c r="M34" s="84" t="s">
        <v>175</v>
      </c>
      <c r="N34" s="84" t="s">
        <v>175</v>
      </c>
      <c r="O34" s="84" t="s">
        <v>175</v>
      </c>
      <c r="P34" s="84" t="s">
        <v>175</v>
      </c>
      <c r="Q34" s="84" t="s">
        <v>175</v>
      </c>
      <c r="R34" s="84" t="s">
        <v>175</v>
      </c>
      <c r="S34" s="84" t="s">
        <v>175</v>
      </c>
      <c r="T34" s="84" t="s">
        <v>175</v>
      </c>
      <c r="U34" s="84" t="e">
        <f t="shared" si="1"/>
        <v>#VALUE!</v>
      </c>
      <c r="V34" s="84">
        <f t="shared" si="2"/>
        <v>-101.578</v>
      </c>
      <c r="W34" s="84" t="e">
        <f t="shared" si="3"/>
        <v>#VALUE!</v>
      </c>
      <c r="X34" s="84" t="e">
        <f t="shared" si="4"/>
        <v>#VALUE!</v>
      </c>
      <c r="Y34" s="84" t="e">
        <f t="shared" si="5"/>
        <v>#VALUE!</v>
      </c>
      <c r="Z34" s="84" t="e">
        <f t="shared" si="6"/>
        <v>#VALUE!</v>
      </c>
      <c r="AA34" s="84" t="e">
        <f t="shared" si="7"/>
        <v>#VALUE!</v>
      </c>
      <c r="AB34" s="84" t="e">
        <f t="shared" si="8"/>
        <v>#VALUE!</v>
      </c>
      <c r="AC34" s="84" t="e">
        <f t="shared" si="9"/>
        <v>#VALUE!</v>
      </c>
      <c r="AD34" s="84" t="e">
        <f t="shared" si="10"/>
        <v>#VALUE!</v>
      </c>
      <c r="AE34" s="84" t="e">
        <f t="shared" si="11"/>
        <v>#VALUE!</v>
      </c>
      <c r="AF34" s="84" t="e">
        <f t="shared" si="12"/>
        <v>#VALUE!</v>
      </c>
      <c r="AG34" s="84" t="e">
        <f t="shared" si="13"/>
        <v>#VALUE!</v>
      </c>
      <c r="AH34" s="84" t="e">
        <f t="shared" si="14"/>
        <v>#VALUE!</v>
      </c>
      <c r="AI34" s="84" t="e">
        <f t="shared" si="15"/>
        <v>#VALUE!</v>
      </c>
      <c r="AJ34" s="84" t="e">
        <f t="shared" si="16"/>
        <v>#VALUE!</v>
      </c>
      <c r="AK34" s="84" t="e">
        <f t="shared" si="17"/>
        <v>#VALUE!</v>
      </c>
      <c r="AL34" s="84" t="e">
        <f t="shared" si="18"/>
        <v>#VALUE!</v>
      </c>
      <c r="AM34" s="84" t="e">
        <f t="shared" si="19"/>
        <v>#VALUE!</v>
      </c>
    </row>
    <row r="35" spans="1:39" x14ac:dyDescent="0.2">
      <c r="A35" s="84" t="s">
        <v>108</v>
      </c>
      <c r="B35" s="84" t="s">
        <v>175</v>
      </c>
      <c r="C35" s="84" t="s">
        <v>175</v>
      </c>
      <c r="D35" s="84" t="s">
        <v>175</v>
      </c>
      <c r="E35" s="84" t="s">
        <v>175</v>
      </c>
      <c r="F35" s="84" t="s">
        <v>175</v>
      </c>
      <c r="G35" s="84" t="s">
        <v>175</v>
      </c>
      <c r="H35" s="84" t="s">
        <v>175</v>
      </c>
      <c r="I35" s="84" t="s">
        <v>175</v>
      </c>
      <c r="J35" s="84" t="s">
        <v>175</v>
      </c>
      <c r="K35" s="84" t="s">
        <v>175</v>
      </c>
      <c r="L35" s="84" t="s">
        <v>175</v>
      </c>
      <c r="M35" s="84" t="s">
        <v>175</v>
      </c>
      <c r="N35" s="84" t="s">
        <v>175</v>
      </c>
      <c r="O35" s="84" t="s">
        <v>175</v>
      </c>
      <c r="P35" s="84" t="s">
        <v>175</v>
      </c>
      <c r="Q35" s="84" t="s">
        <v>175</v>
      </c>
      <c r="R35" s="84" t="s">
        <v>175</v>
      </c>
      <c r="S35" s="84" t="s">
        <v>175</v>
      </c>
      <c r="T35" s="84" t="s">
        <v>175</v>
      </c>
      <c r="U35" s="84" t="e">
        <f t="shared" si="1"/>
        <v>#VALUE!</v>
      </c>
      <c r="V35" s="84" t="e">
        <f t="shared" si="2"/>
        <v>#VALUE!</v>
      </c>
      <c r="W35" s="84" t="e">
        <f t="shared" si="3"/>
        <v>#VALUE!</v>
      </c>
      <c r="X35" s="84" t="e">
        <f t="shared" si="4"/>
        <v>#VALUE!</v>
      </c>
      <c r="Y35" s="84" t="e">
        <f t="shared" si="5"/>
        <v>#VALUE!</v>
      </c>
      <c r="Z35" s="84" t="e">
        <f t="shared" si="6"/>
        <v>#VALUE!</v>
      </c>
      <c r="AA35" s="84" t="e">
        <f t="shared" si="7"/>
        <v>#VALUE!</v>
      </c>
      <c r="AB35" s="84" t="e">
        <f t="shared" si="8"/>
        <v>#VALUE!</v>
      </c>
      <c r="AC35" s="84" t="e">
        <f t="shared" si="9"/>
        <v>#VALUE!</v>
      </c>
      <c r="AD35" s="84" t="e">
        <f t="shared" si="10"/>
        <v>#VALUE!</v>
      </c>
      <c r="AE35" s="84" t="e">
        <f t="shared" si="11"/>
        <v>#VALUE!</v>
      </c>
      <c r="AF35" s="84" t="e">
        <f t="shared" si="12"/>
        <v>#VALUE!</v>
      </c>
      <c r="AG35" s="84" t="e">
        <f t="shared" si="13"/>
        <v>#VALUE!</v>
      </c>
      <c r="AH35" s="84" t="e">
        <f t="shared" si="14"/>
        <v>#VALUE!</v>
      </c>
      <c r="AI35" s="84" t="e">
        <f t="shared" si="15"/>
        <v>#VALUE!</v>
      </c>
      <c r="AJ35" s="84" t="e">
        <f t="shared" si="16"/>
        <v>#VALUE!</v>
      </c>
      <c r="AK35" s="84" t="e">
        <f t="shared" si="17"/>
        <v>#VALUE!</v>
      </c>
      <c r="AL35" s="84" t="e">
        <f t="shared" si="18"/>
        <v>#VALUE!</v>
      </c>
      <c r="AM35" s="84" t="e">
        <f t="shared" si="19"/>
        <v>#VALUE!</v>
      </c>
    </row>
    <row r="36" spans="1:39" x14ac:dyDescent="0.2">
      <c r="A36" s="84" t="s">
        <v>51</v>
      </c>
      <c r="B36" s="84" t="s">
        <v>175</v>
      </c>
      <c r="C36" s="86">
        <v>5792.1</v>
      </c>
      <c r="D36" s="84" t="s">
        <v>175</v>
      </c>
      <c r="E36" s="84" t="s">
        <v>175</v>
      </c>
      <c r="F36" s="84" t="s">
        <v>175</v>
      </c>
      <c r="G36" s="84" t="s">
        <v>175</v>
      </c>
      <c r="H36" s="84" t="s">
        <v>175</v>
      </c>
      <c r="I36" s="86">
        <v>19127</v>
      </c>
      <c r="J36" s="84" t="s">
        <v>175</v>
      </c>
      <c r="K36" s="84" t="s">
        <v>175</v>
      </c>
      <c r="L36" s="84" t="s">
        <v>175</v>
      </c>
      <c r="M36" s="84" t="s">
        <v>175</v>
      </c>
      <c r="N36" s="84" t="s">
        <v>175</v>
      </c>
      <c r="O36" s="86">
        <v>59569.27</v>
      </c>
      <c r="P36" s="84" t="s">
        <v>175</v>
      </c>
      <c r="Q36" s="84" t="s">
        <v>175</v>
      </c>
      <c r="R36" s="84" t="s">
        <v>175</v>
      </c>
      <c r="S36" s="86">
        <v>519286.8</v>
      </c>
      <c r="T36" s="84" t="s">
        <v>175</v>
      </c>
      <c r="U36" s="84" t="e">
        <f t="shared" si="1"/>
        <v>#VALUE!</v>
      </c>
      <c r="V36" s="84">
        <f t="shared" si="2"/>
        <v>5.7921000000000005</v>
      </c>
      <c r="W36" s="84" t="e">
        <f t="shared" si="3"/>
        <v>#VALUE!</v>
      </c>
      <c r="X36" s="84" t="e">
        <f t="shared" si="4"/>
        <v>#VALUE!</v>
      </c>
      <c r="Y36" s="84" t="e">
        <f t="shared" si="5"/>
        <v>#VALUE!</v>
      </c>
      <c r="Z36" s="84" t="e">
        <f t="shared" si="6"/>
        <v>#VALUE!</v>
      </c>
      <c r="AA36" s="84" t="e">
        <f t="shared" si="7"/>
        <v>#VALUE!</v>
      </c>
      <c r="AB36" s="84">
        <f t="shared" si="8"/>
        <v>19.126999999999999</v>
      </c>
      <c r="AC36" s="84" t="e">
        <f t="shared" si="9"/>
        <v>#VALUE!</v>
      </c>
      <c r="AD36" s="84" t="e">
        <f t="shared" si="10"/>
        <v>#VALUE!</v>
      </c>
      <c r="AE36" s="84" t="e">
        <f t="shared" si="11"/>
        <v>#VALUE!</v>
      </c>
      <c r="AF36" s="84" t="e">
        <f t="shared" si="12"/>
        <v>#VALUE!</v>
      </c>
      <c r="AG36" s="84" t="e">
        <f t="shared" si="13"/>
        <v>#VALUE!</v>
      </c>
      <c r="AH36" s="84">
        <f t="shared" si="14"/>
        <v>59.569269999999996</v>
      </c>
      <c r="AI36" s="84" t="e">
        <f t="shared" si="15"/>
        <v>#VALUE!</v>
      </c>
      <c r="AJ36" s="84" t="e">
        <f t="shared" si="16"/>
        <v>#VALUE!</v>
      </c>
      <c r="AK36" s="84" t="e">
        <f t="shared" si="17"/>
        <v>#VALUE!</v>
      </c>
      <c r="AL36" s="84">
        <f t="shared" si="18"/>
        <v>519.28679999999997</v>
      </c>
      <c r="AM36" s="84" t="e">
        <f t="shared" si="19"/>
        <v>#VALUE!</v>
      </c>
    </row>
    <row r="37" spans="1:39" x14ac:dyDescent="0.2">
      <c r="A37" s="84" t="s">
        <v>150</v>
      </c>
      <c r="B37" s="84" t="s">
        <v>175</v>
      </c>
      <c r="C37" s="86">
        <v>3650138</v>
      </c>
      <c r="D37" s="84" t="s">
        <v>175</v>
      </c>
      <c r="E37" s="84" t="s">
        <v>175</v>
      </c>
      <c r="F37" s="84" t="s">
        <v>175</v>
      </c>
      <c r="G37" s="84" t="s">
        <v>175</v>
      </c>
      <c r="H37" s="84" t="s">
        <v>175</v>
      </c>
      <c r="I37" s="84" t="s">
        <v>175</v>
      </c>
      <c r="J37" s="84" t="s">
        <v>175</v>
      </c>
      <c r="K37" s="84" t="s">
        <v>175</v>
      </c>
      <c r="L37" s="84" t="s">
        <v>175</v>
      </c>
      <c r="M37" s="84" t="s">
        <v>175</v>
      </c>
      <c r="N37" s="86">
        <v>7045044.7199999997</v>
      </c>
      <c r="O37" s="84" t="s">
        <v>175</v>
      </c>
      <c r="P37" s="84" t="s">
        <v>175</v>
      </c>
      <c r="Q37" s="84" t="s">
        <v>175</v>
      </c>
      <c r="R37" s="84" t="s">
        <v>175</v>
      </c>
      <c r="S37" s="84" t="s">
        <v>175</v>
      </c>
      <c r="T37" s="84" t="s">
        <v>175</v>
      </c>
      <c r="U37" s="84" t="e">
        <f t="shared" si="1"/>
        <v>#VALUE!</v>
      </c>
      <c r="V37" s="84">
        <f t="shared" si="2"/>
        <v>3650.1379999999999</v>
      </c>
      <c r="W37" s="84" t="e">
        <f t="shared" si="3"/>
        <v>#VALUE!</v>
      </c>
      <c r="X37" s="84" t="e">
        <f t="shared" si="4"/>
        <v>#VALUE!</v>
      </c>
      <c r="Y37" s="84" t="e">
        <f t="shared" si="5"/>
        <v>#VALUE!</v>
      </c>
      <c r="Z37" s="84" t="e">
        <f t="shared" si="6"/>
        <v>#VALUE!</v>
      </c>
      <c r="AA37" s="84" t="e">
        <f t="shared" si="7"/>
        <v>#VALUE!</v>
      </c>
      <c r="AB37" s="84" t="e">
        <f t="shared" si="8"/>
        <v>#VALUE!</v>
      </c>
      <c r="AC37" s="84" t="e">
        <f t="shared" si="9"/>
        <v>#VALUE!</v>
      </c>
      <c r="AD37" s="84" t="e">
        <f t="shared" si="10"/>
        <v>#VALUE!</v>
      </c>
      <c r="AE37" s="84" t="e">
        <f t="shared" si="11"/>
        <v>#VALUE!</v>
      </c>
      <c r="AF37" s="84" t="e">
        <f t="shared" si="12"/>
        <v>#VALUE!</v>
      </c>
      <c r="AG37" s="84">
        <f t="shared" si="13"/>
        <v>7045.0447199999999</v>
      </c>
      <c r="AH37" s="84" t="e">
        <f t="shared" si="14"/>
        <v>#VALUE!</v>
      </c>
      <c r="AI37" s="84" t="e">
        <f t="shared" si="15"/>
        <v>#VALUE!</v>
      </c>
      <c r="AJ37" s="84" t="e">
        <f t="shared" si="16"/>
        <v>#VALUE!</v>
      </c>
      <c r="AK37" s="84" t="e">
        <f t="shared" si="17"/>
        <v>#VALUE!</v>
      </c>
      <c r="AL37" s="84" t="e">
        <f t="shared" si="18"/>
        <v>#VALUE!</v>
      </c>
      <c r="AM37" s="84" t="e">
        <f t="shared" si="19"/>
        <v>#VALUE!</v>
      </c>
    </row>
    <row r="38" spans="1:39" x14ac:dyDescent="0.2">
      <c r="A38" s="84" t="s">
        <v>4</v>
      </c>
      <c r="B38" s="86">
        <v>129924.75</v>
      </c>
      <c r="C38" s="86">
        <v>152078.48000000001</v>
      </c>
      <c r="D38" s="84" t="s">
        <v>175</v>
      </c>
      <c r="E38" s="84" t="s">
        <v>175</v>
      </c>
      <c r="F38" s="84" t="s">
        <v>175</v>
      </c>
      <c r="G38" s="84" t="s">
        <v>175</v>
      </c>
      <c r="H38" s="84" t="s">
        <v>175</v>
      </c>
      <c r="I38" s="86">
        <v>177521.07</v>
      </c>
      <c r="J38" s="84" t="s">
        <v>175</v>
      </c>
      <c r="K38" s="84" t="s">
        <v>175</v>
      </c>
      <c r="L38" s="84" t="s">
        <v>175</v>
      </c>
      <c r="M38" s="86">
        <v>179899.3</v>
      </c>
      <c r="N38" s="84" t="s">
        <v>175</v>
      </c>
      <c r="O38" s="84" t="s">
        <v>175</v>
      </c>
      <c r="P38" s="84" t="s">
        <v>175</v>
      </c>
      <c r="Q38" s="84" t="s">
        <v>175</v>
      </c>
      <c r="R38" s="84" t="s">
        <v>175</v>
      </c>
      <c r="S38" s="84" t="s">
        <v>175</v>
      </c>
      <c r="T38" s="84" t="s">
        <v>175</v>
      </c>
      <c r="U38" s="84">
        <f t="shared" si="1"/>
        <v>129.92474999999999</v>
      </c>
      <c r="V38" s="84">
        <f t="shared" si="2"/>
        <v>152.07848000000001</v>
      </c>
      <c r="W38" s="84" t="e">
        <f t="shared" si="3"/>
        <v>#VALUE!</v>
      </c>
      <c r="X38" s="84" t="e">
        <f t="shared" si="4"/>
        <v>#VALUE!</v>
      </c>
      <c r="Y38" s="84" t="e">
        <f t="shared" si="5"/>
        <v>#VALUE!</v>
      </c>
      <c r="Z38" s="84" t="e">
        <f t="shared" si="6"/>
        <v>#VALUE!</v>
      </c>
      <c r="AA38" s="84" t="e">
        <f t="shared" si="7"/>
        <v>#VALUE!</v>
      </c>
      <c r="AB38" s="84">
        <f t="shared" si="8"/>
        <v>177.52107000000001</v>
      </c>
      <c r="AC38" s="84" t="e">
        <f t="shared" si="9"/>
        <v>#VALUE!</v>
      </c>
      <c r="AD38" s="84" t="e">
        <f t="shared" si="10"/>
        <v>#VALUE!</v>
      </c>
      <c r="AE38" s="84" t="e">
        <f t="shared" si="11"/>
        <v>#VALUE!</v>
      </c>
      <c r="AF38" s="84">
        <f t="shared" si="12"/>
        <v>179.89929999999998</v>
      </c>
      <c r="AG38" s="84" t="e">
        <f t="shared" si="13"/>
        <v>#VALUE!</v>
      </c>
      <c r="AH38" s="84" t="e">
        <f t="shared" si="14"/>
        <v>#VALUE!</v>
      </c>
      <c r="AI38" s="84" t="e">
        <f t="shared" si="15"/>
        <v>#VALUE!</v>
      </c>
      <c r="AJ38" s="84" t="e">
        <f t="shared" si="16"/>
        <v>#VALUE!</v>
      </c>
      <c r="AK38" s="84" t="e">
        <f t="shared" si="17"/>
        <v>#VALUE!</v>
      </c>
      <c r="AL38" s="84" t="e">
        <f t="shared" si="18"/>
        <v>#VALUE!</v>
      </c>
      <c r="AM38" s="84" t="e">
        <f t="shared" si="19"/>
        <v>#VALUE!</v>
      </c>
    </row>
    <row r="39" spans="1:39" x14ac:dyDescent="0.2">
      <c r="A39" s="84" t="s">
        <v>109</v>
      </c>
      <c r="B39" s="84" t="s">
        <v>175</v>
      </c>
      <c r="C39" s="84">
        <v>-382.98</v>
      </c>
      <c r="D39" s="84" t="s">
        <v>175</v>
      </c>
      <c r="E39" s="84" t="s">
        <v>175</v>
      </c>
      <c r="F39" s="84" t="s">
        <v>175</v>
      </c>
      <c r="G39" s="84" t="s">
        <v>175</v>
      </c>
      <c r="H39" s="84" t="s">
        <v>175</v>
      </c>
      <c r="I39" s="84" t="s">
        <v>175</v>
      </c>
      <c r="J39" s="84" t="s">
        <v>175</v>
      </c>
      <c r="K39" s="84" t="s">
        <v>175</v>
      </c>
      <c r="L39" s="84" t="s">
        <v>175</v>
      </c>
      <c r="M39" s="84" t="s">
        <v>175</v>
      </c>
      <c r="N39" s="84" t="s">
        <v>175</v>
      </c>
      <c r="O39" s="84" t="s">
        <v>175</v>
      </c>
      <c r="P39" s="84" t="s">
        <v>175</v>
      </c>
      <c r="Q39" s="84" t="s">
        <v>175</v>
      </c>
      <c r="R39" s="84" t="s">
        <v>175</v>
      </c>
      <c r="S39" s="84" t="s">
        <v>175</v>
      </c>
      <c r="T39" s="84" t="s">
        <v>175</v>
      </c>
      <c r="U39" s="84" t="e">
        <f t="shared" si="1"/>
        <v>#VALUE!</v>
      </c>
      <c r="V39" s="84">
        <f t="shared" si="2"/>
        <v>-0.38298000000000004</v>
      </c>
      <c r="W39" s="84" t="e">
        <f t="shared" si="3"/>
        <v>#VALUE!</v>
      </c>
      <c r="X39" s="84" t="e">
        <f t="shared" si="4"/>
        <v>#VALUE!</v>
      </c>
      <c r="Y39" s="84" t="e">
        <f t="shared" si="5"/>
        <v>#VALUE!</v>
      </c>
      <c r="Z39" s="84" t="e">
        <f t="shared" si="6"/>
        <v>#VALUE!</v>
      </c>
      <c r="AA39" s="84" t="e">
        <f t="shared" si="7"/>
        <v>#VALUE!</v>
      </c>
      <c r="AB39" s="84" t="e">
        <f t="shared" si="8"/>
        <v>#VALUE!</v>
      </c>
      <c r="AC39" s="84" t="e">
        <f t="shared" si="9"/>
        <v>#VALUE!</v>
      </c>
      <c r="AD39" s="84" t="e">
        <f t="shared" si="10"/>
        <v>#VALUE!</v>
      </c>
      <c r="AE39" s="84" t="e">
        <f t="shared" si="11"/>
        <v>#VALUE!</v>
      </c>
      <c r="AF39" s="84" t="e">
        <f t="shared" si="12"/>
        <v>#VALUE!</v>
      </c>
      <c r="AG39" s="84" t="e">
        <f t="shared" si="13"/>
        <v>#VALUE!</v>
      </c>
      <c r="AH39" s="84" t="e">
        <f t="shared" si="14"/>
        <v>#VALUE!</v>
      </c>
      <c r="AI39" s="84" t="e">
        <f t="shared" si="15"/>
        <v>#VALUE!</v>
      </c>
      <c r="AJ39" s="84" t="e">
        <f t="shared" si="16"/>
        <v>#VALUE!</v>
      </c>
      <c r="AK39" s="84" t="e">
        <f t="shared" si="17"/>
        <v>#VALUE!</v>
      </c>
      <c r="AL39" s="84" t="e">
        <f t="shared" si="18"/>
        <v>#VALUE!</v>
      </c>
      <c r="AM39" s="84" t="e">
        <f t="shared" si="19"/>
        <v>#VALUE!</v>
      </c>
    </row>
    <row r="40" spans="1:39" x14ac:dyDescent="0.2">
      <c r="A40" s="84" t="s">
        <v>110</v>
      </c>
      <c r="B40" s="84" t="s">
        <v>175</v>
      </c>
      <c r="C40" s="86">
        <v>-68485.990000000005</v>
      </c>
      <c r="D40" s="84" t="s">
        <v>175</v>
      </c>
      <c r="E40" s="84" t="s">
        <v>175</v>
      </c>
      <c r="F40" s="84" t="s">
        <v>175</v>
      </c>
      <c r="G40" s="84" t="s">
        <v>175</v>
      </c>
      <c r="H40" s="84" t="s">
        <v>175</v>
      </c>
      <c r="I40" s="86">
        <v>-80001.42</v>
      </c>
      <c r="J40" s="84" t="s">
        <v>175</v>
      </c>
      <c r="K40" s="84" t="s">
        <v>175</v>
      </c>
      <c r="L40" s="84" t="s">
        <v>175</v>
      </c>
      <c r="M40" s="84" t="s">
        <v>175</v>
      </c>
      <c r="N40" s="84" t="s">
        <v>175</v>
      </c>
      <c r="O40" s="84" t="s">
        <v>175</v>
      </c>
      <c r="P40" s="84" t="s">
        <v>175</v>
      </c>
      <c r="Q40" s="84" t="s">
        <v>175</v>
      </c>
      <c r="R40" s="84" t="s">
        <v>175</v>
      </c>
      <c r="S40" s="84" t="s">
        <v>175</v>
      </c>
      <c r="T40" s="84" t="s">
        <v>175</v>
      </c>
      <c r="U40" s="84" t="e">
        <f t="shared" si="1"/>
        <v>#VALUE!</v>
      </c>
      <c r="V40" s="84">
        <f t="shared" si="2"/>
        <v>-68.485990000000001</v>
      </c>
      <c r="W40" s="84" t="e">
        <f t="shared" si="3"/>
        <v>#VALUE!</v>
      </c>
      <c r="X40" s="84" t="e">
        <f t="shared" si="4"/>
        <v>#VALUE!</v>
      </c>
      <c r="Y40" s="84" t="e">
        <f t="shared" si="5"/>
        <v>#VALUE!</v>
      </c>
      <c r="Z40" s="84" t="e">
        <f t="shared" si="6"/>
        <v>#VALUE!</v>
      </c>
      <c r="AA40" s="84" t="e">
        <f t="shared" si="7"/>
        <v>#VALUE!</v>
      </c>
      <c r="AB40" s="84">
        <f t="shared" si="8"/>
        <v>-80.001419999999996</v>
      </c>
      <c r="AC40" s="84" t="e">
        <f t="shared" si="9"/>
        <v>#VALUE!</v>
      </c>
      <c r="AD40" s="84" t="e">
        <f t="shared" si="10"/>
        <v>#VALUE!</v>
      </c>
      <c r="AE40" s="84" t="e">
        <f t="shared" si="11"/>
        <v>#VALUE!</v>
      </c>
      <c r="AF40" s="84" t="e">
        <f t="shared" si="12"/>
        <v>#VALUE!</v>
      </c>
      <c r="AG40" s="84" t="e">
        <f t="shared" si="13"/>
        <v>#VALUE!</v>
      </c>
      <c r="AH40" s="84" t="e">
        <f t="shared" si="14"/>
        <v>#VALUE!</v>
      </c>
      <c r="AI40" s="84" t="e">
        <f t="shared" si="15"/>
        <v>#VALUE!</v>
      </c>
      <c r="AJ40" s="84" t="e">
        <f t="shared" si="16"/>
        <v>#VALUE!</v>
      </c>
      <c r="AK40" s="84" t="e">
        <f t="shared" si="17"/>
        <v>#VALUE!</v>
      </c>
      <c r="AL40" s="84" t="e">
        <f t="shared" si="18"/>
        <v>#VALUE!</v>
      </c>
      <c r="AM40" s="84" t="e">
        <f t="shared" si="19"/>
        <v>#VALUE!</v>
      </c>
    </row>
    <row r="41" spans="1:39" x14ac:dyDescent="0.2">
      <c r="A41" s="84" t="s">
        <v>151</v>
      </c>
      <c r="B41" s="84" t="s">
        <v>175</v>
      </c>
      <c r="C41" s="84">
        <v>-74.14</v>
      </c>
      <c r="D41" s="84" t="s">
        <v>175</v>
      </c>
      <c r="E41" s="84" t="s">
        <v>175</v>
      </c>
      <c r="F41" s="84" t="s">
        <v>175</v>
      </c>
      <c r="G41" s="84" t="s">
        <v>175</v>
      </c>
      <c r="H41" s="84" t="s">
        <v>175</v>
      </c>
      <c r="I41" s="84" t="s">
        <v>175</v>
      </c>
      <c r="J41" s="84" t="s">
        <v>175</v>
      </c>
      <c r="K41" s="84" t="s">
        <v>175</v>
      </c>
      <c r="L41" s="84" t="s">
        <v>175</v>
      </c>
      <c r="M41" s="84" t="s">
        <v>175</v>
      </c>
      <c r="N41" s="84" t="s">
        <v>175</v>
      </c>
      <c r="O41" s="84" t="s">
        <v>175</v>
      </c>
      <c r="P41" s="84" t="s">
        <v>175</v>
      </c>
      <c r="Q41" s="84" t="s">
        <v>175</v>
      </c>
      <c r="R41" s="84" t="s">
        <v>175</v>
      </c>
      <c r="S41" s="84" t="s">
        <v>175</v>
      </c>
      <c r="T41" s="84" t="s">
        <v>175</v>
      </c>
      <c r="U41" s="84" t="e">
        <f t="shared" si="1"/>
        <v>#VALUE!</v>
      </c>
      <c r="V41" s="84">
        <f t="shared" si="2"/>
        <v>-7.4139999999999998E-2</v>
      </c>
      <c r="W41" s="84" t="e">
        <f t="shared" si="3"/>
        <v>#VALUE!</v>
      </c>
      <c r="X41" s="84" t="e">
        <f t="shared" si="4"/>
        <v>#VALUE!</v>
      </c>
      <c r="Y41" s="84" t="e">
        <f t="shared" si="5"/>
        <v>#VALUE!</v>
      </c>
      <c r="Z41" s="84" t="e">
        <f t="shared" si="6"/>
        <v>#VALUE!</v>
      </c>
      <c r="AA41" s="84" t="e">
        <f t="shared" si="7"/>
        <v>#VALUE!</v>
      </c>
      <c r="AB41" s="84" t="e">
        <f t="shared" si="8"/>
        <v>#VALUE!</v>
      </c>
      <c r="AC41" s="84" t="e">
        <f t="shared" si="9"/>
        <v>#VALUE!</v>
      </c>
      <c r="AD41" s="84" t="e">
        <f t="shared" si="10"/>
        <v>#VALUE!</v>
      </c>
      <c r="AE41" s="84" t="e">
        <f t="shared" si="11"/>
        <v>#VALUE!</v>
      </c>
      <c r="AF41" s="84" t="e">
        <f t="shared" si="12"/>
        <v>#VALUE!</v>
      </c>
      <c r="AG41" s="84" t="e">
        <f t="shared" si="13"/>
        <v>#VALUE!</v>
      </c>
      <c r="AH41" s="84" t="e">
        <f t="shared" si="14"/>
        <v>#VALUE!</v>
      </c>
      <c r="AI41" s="84" t="e">
        <f t="shared" si="15"/>
        <v>#VALUE!</v>
      </c>
      <c r="AJ41" s="84" t="e">
        <f t="shared" si="16"/>
        <v>#VALUE!</v>
      </c>
      <c r="AK41" s="84" t="e">
        <f t="shared" si="17"/>
        <v>#VALUE!</v>
      </c>
      <c r="AL41" s="84" t="e">
        <f t="shared" si="18"/>
        <v>#VALUE!</v>
      </c>
      <c r="AM41" s="84" t="e">
        <f t="shared" si="19"/>
        <v>#VALUE!</v>
      </c>
    </row>
    <row r="42" spans="1:39" x14ac:dyDescent="0.2">
      <c r="A42" s="84" t="s">
        <v>52</v>
      </c>
      <c r="B42" s="86">
        <v>8529.4599999999991</v>
      </c>
      <c r="C42" s="84" t="s">
        <v>175</v>
      </c>
      <c r="D42" s="84" t="s">
        <v>175</v>
      </c>
      <c r="E42" s="86">
        <v>10069.83</v>
      </c>
      <c r="F42" s="84" t="s">
        <v>175</v>
      </c>
      <c r="G42" s="84" t="s">
        <v>175</v>
      </c>
      <c r="H42" s="84" t="s">
        <v>175</v>
      </c>
      <c r="I42" s="86">
        <v>7872.81</v>
      </c>
      <c r="J42" s="84" t="s">
        <v>175</v>
      </c>
      <c r="K42" s="84" t="s">
        <v>175</v>
      </c>
      <c r="L42" s="84" t="s">
        <v>175</v>
      </c>
      <c r="M42" s="84" t="s">
        <v>175</v>
      </c>
      <c r="N42" s="86">
        <v>8606.73</v>
      </c>
      <c r="O42" s="84" t="s">
        <v>175</v>
      </c>
      <c r="P42" s="84" t="s">
        <v>175</v>
      </c>
      <c r="Q42" s="84" t="s">
        <v>175</v>
      </c>
      <c r="R42" s="84" t="s">
        <v>175</v>
      </c>
      <c r="S42" s="84" t="s">
        <v>175</v>
      </c>
      <c r="T42" s="84" t="s">
        <v>175</v>
      </c>
      <c r="U42" s="84">
        <f t="shared" si="1"/>
        <v>8.5294599999999985</v>
      </c>
      <c r="V42" s="84" t="e">
        <f t="shared" si="2"/>
        <v>#VALUE!</v>
      </c>
      <c r="W42" s="84" t="e">
        <f t="shared" si="3"/>
        <v>#VALUE!</v>
      </c>
      <c r="X42" s="84">
        <f t="shared" si="4"/>
        <v>10.06983</v>
      </c>
      <c r="Y42" s="84" t="e">
        <f t="shared" si="5"/>
        <v>#VALUE!</v>
      </c>
      <c r="Z42" s="84" t="e">
        <f t="shared" si="6"/>
        <v>#VALUE!</v>
      </c>
      <c r="AA42" s="84" t="e">
        <f t="shared" si="7"/>
        <v>#VALUE!</v>
      </c>
      <c r="AB42" s="84">
        <f t="shared" si="8"/>
        <v>7.8728100000000003</v>
      </c>
      <c r="AC42" s="84" t="e">
        <f t="shared" si="9"/>
        <v>#VALUE!</v>
      </c>
      <c r="AD42" s="84" t="e">
        <f t="shared" si="10"/>
        <v>#VALUE!</v>
      </c>
      <c r="AE42" s="84" t="e">
        <f t="shared" si="11"/>
        <v>#VALUE!</v>
      </c>
      <c r="AF42" s="84" t="e">
        <f t="shared" si="12"/>
        <v>#VALUE!</v>
      </c>
      <c r="AG42" s="84">
        <f t="shared" si="13"/>
        <v>8.6067299999999989</v>
      </c>
      <c r="AH42" s="84" t="e">
        <f t="shared" si="14"/>
        <v>#VALUE!</v>
      </c>
      <c r="AI42" s="84" t="e">
        <f t="shared" si="15"/>
        <v>#VALUE!</v>
      </c>
      <c r="AJ42" s="84" t="e">
        <f t="shared" si="16"/>
        <v>#VALUE!</v>
      </c>
      <c r="AK42" s="84" t="e">
        <f t="shared" si="17"/>
        <v>#VALUE!</v>
      </c>
      <c r="AL42" s="84" t="e">
        <f t="shared" si="18"/>
        <v>#VALUE!</v>
      </c>
      <c r="AM42" s="84" t="e">
        <f t="shared" si="19"/>
        <v>#VALUE!</v>
      </c>
    </row>
    <row r="43" spans="1:39" x14ac:dyDescent="0.2">
      <c r="A43" s="84" t="s">
        <v>111</v>
      </c>
      <c r="B43" s="84" t="s">
        <v>175</v>
      </c>
      <c r="C43" s="86">
        <v>4879.13</v>
      </c>
      <c r="D43" s="84" t="s">
        <v>175</v>
      </c>
      <c r="E43" s="84" t="s">
        <v>175</v>
      </c>
      <c r="F43" s="84" t="s">
        <v>175</v>
      </c>
      <c r="G43" s="84" t="s">
        <v>175</v>
      </c>
      <c r="H43" s="84" t="s">
        <v>175</v>
      </c>
      <c r="I43" s="86">
        <v>252820.75</v>
      </c>
      <c r="J43" s="84" t="s">
        <v>175</v>
      </c>
      <c r="K43" s="84" t="s">
        <v>175</v>
      </c>
      <c r="L43" s="84" t="s">
        <v>175</v>
      </c>
      <c r="M43" s="84" t="s">
        <v>175</v>
      </c>
      <c r="N43" s="84" t="s">
        <v>175</v>
      </c>
      <c r="O43" s="84" t="s">
        <v>175</v>
      </c>
      <c r="P43" s="84" t="s">
        <v>175</v>
      </c>
      <c r="Q43" s="84" t="s">
        <v>175</v>
      </c>
      <c r="R43" s="84" t="s">
        <v>175</v>
      </c>
      <c r="S43" s="84" t="s">
        <v>175</v>
      </c>
      <c r="T43" s="84" t="s">
        <v>175</v>
      </c>
      <c r="U43" s="84" t="e">
        <f t="shared" si="1"/>
        <v>#VALUE!</v>
      </c>
      <c r="V43" s="84">
        <f t="shared" si="2"/>
        <v>4.87913</v>
      </c>
      <c r="W43" s="84" t="e">
        <f t="shared" si="3"/>
        <v>#VALUE!</v>
      </c>
      <c r="X43" s="84" t="e">
        <f t="shared" si="4"/>
        <v>#VALUE!</v>
      </c>
      <c r="Y43" s="84" t="e">
        <f t="shared" si="5"/>
        <v>#VALUE!</v>
      </c>
      <c r="Z43" s="84" t="e">
        <f t="shared" si="6"/>
        <v>#VALUE!</v>
      </c>
      <c r="AA43" s="84" t="e">
        <f t="shared" si="7"/>
        <v>#VALUE!</v>
      </c>
      <c r="AB43" s="84">
        <f t="shared" si="8"/>
        <v>252.82075</v>
      </c>
      <c r="AC43" s="84" t="e">
        <f t="shared" si="9"/>
        <v>#VALUE!</v>
      </c>
      <c r="AD43" s="84" t="e">
        <f t="shared" si="10"/>
        <v>#VALUE!</v>
      </c>
      <c r="AE43" s="84" t="e">
        <f t="shared" si="11"/>
        <v>#VALUE!</v>
      </c>
      <c r="AF43" s="84" t="e">
        <f t="shared" si="12"/>
        <v>#VALUE!</v>
      </c>
      <c r="AG43" s="84" t="e">
        <f t="shared" si="13"/>
        <v>#VALUE!</v>
      </c>
      <c r="AH43" s="84" t="e">
        <f t="shared" si="14"/>
        <v>#VALUE!</v>
      </c>
      <c r="AI43" s="84" t="e">
        <f t="shared" si="15"/>
        <v>#VALUE!</v>
      </c>
      <c r="AJ43" s="84" t="e">
        <f t="shared" si="16"/>
        <v>#VALUE!</v>
      </c>
      <c r="AK43" s="84" t="e">
        <f t="shared" si="17"/>
        <v>#VALUE!</v>
      </c>
      <c r="AL43" s="84" t="e">
        <f t="shared" si="18"/>
        <v>#VALUE!</v>
      </c>
      <c r="AM43" s="84" t="e">
        <f t="shared" si="19"/>
        <v>#VALUE!</v>
      </c>
    </row>
    <row r="44" spans="1:39" x14ac:dyDescent="0.2">
      <c r="A44" s="84" t="s">
        <v>5</v>
      </c>
      <c r="B44" s="86">
        <v>24795.93</v>
      </c>
      <c r="C44" s="86">
        <v>13612.91</v>
      </c>
      <c r="D44" s="86">
        <v>13711.33</v>
      </c>
      <c r="E44" s="86">
        <v>14616.47</v>
      </c>
      <c r="F44" s="86">
        <v>16651.669999999998</v>
      </c>
      <c r="G44" s="86">
        <v>17107.93</v>
      </c>
      <c r="H44" s="86">
        <v>17716.57</v>
      </c>
      <c r="I44" s="86">
        <v>18956.28</v>
      </c>
      <c r="J44" s="86">
        <v>19062.669999999998</v>
      </c>
      <c r="K44" s="86">
        <v>19901.22</v>
      </c>
      <c r="L44" s="86">
        <v>21955.61</v>
      </c>
      <c r="M44" s="86">
        <v>21842.14</v>
      </c>
      <c r="N44" s="86">
        <v>22095.52</v>
      </c>
      <c r="O44" s="86">
        <v>22821.19</v>
      </c>
      <c r="P44" s="86">
        <v>25069.279999999999</v>
      </c>
      <c r="Q44" s="86">
        <v>23351.67</v>
      </c>
      <c r="R44" s="86">
        <v>21125.21</v>
      </c>
      <c r="S44" s="86">
        <v>20860.57</v>
      </c>
      <c r="T44" s="86">
        <v>21582.32</v>
      </c>
      <c r="U44" s="84">
        <f t="shared" si="1"/>
        <v>24.795930000000002</v>
      </c>
      <c r="V44" s="84">
        <f t="shared" si="2"/>
        <v>13.612909999999999</v>
      </c>
      <c r="W44" s="84">
        <f t="shared" si="3"/>
        <v>13.71133</v>
      </c>
      <c r="X44" s="84">
        <f t="shared" si="4"/>
        <v>14.61647</v>
      </c>
      <c r="Y44" s="84">
        <f t="shared" si="5"/>
        <v>16.651669999999999</v>
      </c>
      <c r="Z44" s="84">
        <f t="shared" si="6"/>
        <v>17.10793</v>
      </c>
      <c r="AA44" s="84">
        <f t="shared" si="7"/>
        <v>17.716570000000001</v>
      </c>
      <c r="AB44" s="84">
        <f t="shared" si="8"/>
        <v>18.95628</v>
      </c>
      <c r="AC44" s="84">
        <f t="shared" si="9"/>
        <v>19.062669999999997</v>
      </c>
      <c r="AD44" s="84">
        <f t="shared" si="10"/>
        <v>19.901220000000002</v>
      </c>
      <c r="AE44" s="84">
        <f t="shared" si="11"/>
        <v>21.95561</v>
      </c>
      <c r="AF44" s="84">
        <f t="shared" si="12"/>
        <v>21.842140000000001</v>
      </c>
      <c r="AG44" s="84">
        <f t="shared" si="13"/>
        <v>22.09552</v>
      </c>
      <c r="AH44" s="84">
        <f t="shared" si="14"/>
        <v>22.821189999999998</v>
      </c>
      <c r="AI44" s="84">
        <f t="shared" si="15"/>
        <v>25.069279999999999</v>
      </c>
      <c r="AJ44" s="84">
        <f t="shared" si="16"/>
        <v>23.351669999999999</v>
      </c>
      <c r="AK44" s="84">
        <f t="shared" si="17"/>
        <v>21.125209999999999</v>
      </c>
      <c r="AL44" s="84">
        <f t="shared" si="18"/>
        <v>20.860569999999999</v>
      </c>
      <c r="AM44" s="84">
        <f t="shared" si="19"/>
        <v>21.582319999999999</v>
      </c>
    </row>
    <row r="45" spans="1:39" x14ac:dyDescent="0.2">
      <c r="A45" s="84" t="s">
        <v>6</v>
      </c>
      <c r="B45" s="86">
        <v>39592.5</v>
      </c>
      <c r="C45" s="86">
        <v>11649.69</v>
      </c>
      <c r="D45" s="84" t="s">
        <v>175</v>
      </c>
      <c r="E45" s="86">
        <v>18540.59</v>
      </c>
      <c r="F45" s="84" t="s">
        <v>175</v>
      </c>
      <c r="G45" s="84" t="s">
        <v>175</v>
      </c>
      <c r="H45" s="84" t="s">
        <v>175</v>
      </c>
      <c r="I45" s="84" t="s">
        <v>175</v>
      </c>
      <c r="J45" s="84" t="s">
        <v>175</v>
      </c>
      <c r="K45" s="84" t="s">
        <v>175</v>
      </c>
      <c r="L45" s="84" t="s">
        <v>175</v>
      </c>
      <c r="M45" s="84" t="s">
        <v>175</v>
      </c>
      <c r="N45" s="84" t="s">
        <v>175</v>
      </c>
      <c r="O45" s="84" t="s">
        <v>175</v>
      </c>
      <c r="P45" s="84" t="s">
        <v>175</v>
      </c>
      <c r="Q45" s="84" t="s">
        <v>175</v>
      </c>
      <c r="R45" s="84" t="s">
        <v>175</v>
      </c>
      <c r="S45" s="84" t="s">
        <v>175</v>
      </c>
      <c r="T45" s="84" t="s">
        <v>175</v>
      </c>
      <c r="U45" s="84">
        <f t="shared" si="1"/>
        <v>39.592500000000001</v>
      </c>
      <c r="V45" s="84">
        <f t="shared" si="2"/>
        <v>11.64969</v>
      </c>
      <c r="W45" s="84" t="e">
        <f t="shared" si="3"/>
        <v>#VALUE!</v>
      </c>
      <c r="X45" s="84">
        <f t="shared" si="4"/>
        <v>18.540590000000002</v>
      </c>
      <c r="Y45" s="84" t="e">
        <f t="shared" si="5"/>
        <v>#VALUE!</v>
      </c>
      <c r="Z45" s="84" t="e">
        <f t="shared" si="6"/>
        <v>#VALUE!</v>
      </c>
      <c r="AA45" s="84" t="e">
        <f t="shared" si="7"/>
        <v>#VALUE!</v>
      </c>
      <c r="AB45" s="84" t="e">
        <f t="shared" si="8"/>
        <v>#VALUE!</v>
      </c>
      <c r="AC45" s="84" t="e">
        <f t="shared" si="9"/>
        <v>#VALUE!</v>
      </c>
      <c r="AD45" s="84" t="e">
        <f t="shared" si="10"/>
        <v>#VALUE!</v>
      </c>
      <c r="AE45" s="84" t="e">
        <f t="shared" si="11"/>
        <v>#VALUE!</v>
      </c>
      <c r="AF45" s="84" t="e">
        <f t="shared" si="12"/>
        <v>#VALUE!</v>
      </c>
      <c r="AG45" s="84" t="e">
        <f t="shared" si="13"/>
        <v>#VALUE!</v>
      </c>
      <c r="AH45" s="84" t="e">
        <f t="shared" si="14"/>
        <v>#VALUE!</v>
      </c>
      <c r="AI45" s="84" t="e">
        <f t="shared" si="15"/>
        <v>#VALUE!</v>
      </c>
      <c r="AJ45" s="84" t="e">
        <f t="shared" si="16"/>
        <v>#VALUE!</v>
      </c>
      <c r="AK45" s="84" t="e">
        <f t="shared" si="17"/>
        <v>#VALUE!</v>
      </c>
      <c r="AL45" s="84" t="e">
        <f t="shared" si="18"/>
        <v>#VALUE!</v>
      </c>
      <c r="AM45" s="84" t="e">
        <f t="shared" si="19"/>
        <v>#VALUE!</v>
      </c>
    </row>
    <row r="46" spans="1:39" x14ac:dyDescent="0.2">
      <c r="A46" s="84" t="s">
        <v>214</v>
      </c>
      <c r="B46" s="86">
        <v>5948.88</v>
      </c>
      <c r="C46" s="86">
        <v>7471.72</v>
      </c>
      <c r="D46" s="86">
        <v>7374.61</v>
      </c>
      <c r="E46" s="86">
        <v>7751.4</v>
      </c>
      <c r="F46" s="86">
        <v>7863.93</v>
      </c>
      <c r="G46" s="86">
        <v>8360.8700000000008</v>
      </c>
      <c r="H46" s="86">
        <v>8469.64</v>
      </c>
      <c r="I46" s="86">
        <v>8753.66</v>
      </c>
      <c r="J46" s="86">
        <v>8777.73</v>
      </c>
      <c r="K46" s="86">
        <v>9102.77</v>
      </c>
      <c r="L46" s="86">
        <v>9456.49</v>
      </c>
      <c r="M46" s="86">
        <v>9664.49</v>
      </c>
      <c r="N46" s="86">
        <v>9821.9699999999993</v>
      </c>
      <c r="O46" s="86">
        <v>9932.68</v>
      </c>
      <c r="P46" s="86">
        <v>10436.31</v>
      </c>
      <c r="Q46" s="86">
        <v>10529.5</v>
      </c>
      <c r="R46" s="86">
        <v>10167.52</v>
      </c>
      <c r="S46" s="86">
        <v>9931.31</v>
      </c>
      <c r="T46" s="86">
        <v>9606.2099999999991</v>
      </c>
      <c r="U46" s="84">
        <f t="shared" si="1"/>
        <v>5.9488799999999999</v>
      </c>
      <c r="V46" s="84">
        <f t="shared" si="2"/>
        <v>7.4717200000000004</v>
      </c>
      <c r="W46" s="84">
        <f t="shared" si="3"/>
        <v>7.3746099999999997</v>
      </c>
      <c r="X46" s="84">
        <f t="shared" si="4"/>
        <v>7.7513999999999994</v>
      </c>
      <c r="Y46" s="84">
        <f t="shared" si="5"/>
        <v>7.8639299999999999</v>
      </c>
      <c r="Z46" s="84">
        <f t="shared" si="6"/>
        <v>8.3608700000000002</v>
      </c>
      <c r="AA46" s="84">
        <f t="shared" si="7"/>
        <v>8.4696400000000001</v>
      </c>
      <c r="AB46" s="84">
        <f t="shared" si="8"/>
        <v>8.75366</v>
      </c>
      <c r="AC46" s="84">
        <f t="shared" si="9"/>
        <v>8.77773</v>
      </c>
      <c r="AD46" s="84">
        <f t="shared" si="10"/>
        <v>9.1027699999999996</v>
      </c>
      <c r="AE46" s="84">
        <f t="shared" si="11"/>
        <v>9.4564900000000005</v>
      </c>
      <c r="AF46" s="84">
        <f t="shared" si="12"/>
        <v>9.6644899999999989</v>
      </c>
      <c r="AG46" s="84">
        <f t="shared" si="13"/>
        <v>9.8219699999999985</v>
      </c>
      <c r="AH46" s="84">
        <f t="shared" si="14"/>
        <v>9.9326799999999995</v>
      </c>
      <c r="AI46" s="84">
        <f t="shared" si="15"/>
        <v>10.436309999999999</v>
      </c>
      <c r="AJ46" s="84">
        <f t="shared" si="16"/>
        <v>10.529500000000001</v>
      </c>
      <c r="AK46" s="84">
        <f t="shared" si="17"/>
        <v>10.16752</v>
      </c>
      <c r="AL46" s="84">
        <f t="shared" si="18"/>
        <v>9.9313099999999999</v>
      </c>
      <c r="AM46" s="84">
        <f t="shared" si="19"/>
        <v>9.606209999999999</v>
      </c>
    </row>
    <row r="47" spans="1:39" x14ac:dyDescent="0.2">
      <c r="A47" s="84" t="s">
        <v>53</v>
      </c>
      <c r="B47" s="86">
        <v>192708.23</v>
      </c>
      <c r="C47" s="86">
        <v>142547.29999999999</v>
      </c>
      <c r="D47" s="86">
        <v>144832.26</v>
      </c>
      <c r="E47" s="86">
        <v>148169.54999999999</v>
      </c>
      <c r="F47" s="86">
        <v>145365.68</v>
      </c>
      <c r="G47" s="86">
        <v>137890.85999999999</v>
      </c>
      <c r="H47" s="86">
        <v>130185.69</v>
      </c>
      <c r="I47" s="86">
        <v>139050.22</v>
      </c>
      <c r="J47" s="86">
        <v>138694.70000000001</v>
      </c>
      <c r="K47" s="86">
        <v>135488.04999999999</v>
      </c>
      <c r="L47" s="86">
        <v>140390.79</v>
      </c>
      <c r="M47" s="86">
        <v>141352.57</v>
      </c>
      <c r="N47" s="86">
        <v>139542.82</v>
      </c>
      <c r="O47" s="86">
        <v>143799.43</v>
      </c>
      <c r="P47" s="86">
        <v>146789.98000000001</v>
      </c>
      <c r="Q47" s="86">
        <v>137747.01</v>
      </c>
      <c r="R47" s="86">
        <v>127687.33</v>
      </c>
      <c r="S47" s="86">
        <v>131825.93</v>
      </c>
      <c r="T47" s="86">
        <v>128264.71</v>
      </c>
      <c r="U47" s="84">
        <f t="shared" si="1"/>
        <v>192.70823000000001</v>
      </c>
      <c r="V47" s="84">
        <f t="shared" si="2"/>
        <v>142.54729999999998</v>
      </c>
      <c r="W47" s="84">
        <f t="shared" si="3"/>
        <v>144.83226000000002</v>
      </c>
      <c r="X47" s="84">
        <f t="shared" si="4"/>
        <v>148.16954999999999</v>
      </c>
      <c r="Y47" s="84">
        <f t="shared" si="5"/>
        <v>145.36568</v>
      </c>
      <c r="Z47" s="84">
        <f t="shared" si="6"/>
        <v>137.89085999999998</v>
      </c>
      <c r="AA47" s="84">
        <f t="shared" si="7"/>
        <v>130.18568999999999</v>
      </c>
      <c r="AB47" s="84">
        <f t="shared" si="8"/>
        <v>139.05022</v>
      </c>
      <c r="AC47" s="84">
        <f t="shared" si="9"/>
        <v>138.69470000000001</v>
      </c>
      <c r="AD47" s="84">
        <f t="shared" si="10"/>
        <v>135.48804999999999</v>
      </c>
      <c r="AE47" s="84">
        <f t="shared" si="11"/>
        <v>140.39079000000001</v>
      </c>
      <c r="AF47" s="84">
        <f t="shared" si="12"/>
        <v>141.35257000000001</v>
      </c>
      <c r="AG47" s="84">
        <f t="shared" si="13"/>
        <v>139.54282000000001</v>
      </c>
      <c r="AH47" s="84">
        <f t="shared" si="14"/>
        <v>143.79943</v>
      </c>
      <c r="AI47" s="84">
        <f t="shared" si="15"/>
        <v>146.78998000000001</v>
      </c>
      <c r="AJ47" s="84">
        <f t="shared" si="16"/>
        <v>137.74701000000002</v>
      </c>
      <c r="AK47" s="84">
        <f t="shared" si="17"/>
        <v>127.68733</v>
      </c>
      <c r="AL47" s="84">
        <f t="shared" si="18"/>
        <v>131.82593</v>
      </c>
      <c r="AM47" s="84">
        <f t="shared" si="19"/>
        <v>128.26471000000001</v>
      </c>
    </row>
    <row r="48" spans="1:39" x14ac:dyDescent="0.2">
      <c r="A48" s="84" t="s">
        <v>215</v>
      </c>
      <c r="B48" s="86">
        <v>193817</v>
      </c>
      <c r="C48" s="86">
        <v>144159</v>
      </c>
      <c r="D48" s="84" t="s">
        <v>175</v>
      </c>
      <c r="E48" s="84" t="s">
        <v>175</v>
      </c>
      <c r="F48" s="84" t="s">
        <v>175</v>
      </c>
      <c r="G48" s="84" t="s">
        <v>175</v>
      </c>
      <c r="H48" s="84" t="s">
        <v>175</v>
      </c>
      <c r="I48" s="86">
        <v>65260</v>
      </c>
      <c r="J48" s="84" t="s">
        <v>175</v>
      </c>
      <c r="K48" s="86">
        <v>70450</v>
      </c>
      <c r="L48" s="84" t="s">
        <v>175</v>
      </c>
      <c r="M48" s="84" t="s">
        <v>175</v>
      </c>
      <c r="N48" s="84" t="s">
        <v>175</v>
      </c>
      <c r="O48" s="84" t="s">
        <v>175</v>
      </c>
      <c r="P48" s="84" t="s">
        <v>175</v>
      </c>
      <c r="Q48" s="84" t="s">
        <v>175</v>
      </c>
      <c r="R48" s="84" t="s">
        <v>175</v>
      </c>
      <c r="S48" s="84" t="s">
        <v>175</v>
      </c>
      <c r="T48" s="84" t="s">
        <v>175</v>
      </c>
      <c r="U48" s="84">
        <f t="shared" si="1"/>
        <v>193.81700000000001</v>
      </c>
      <c r="V48" s="84">
        <f t="shared" si="2"/>
        <v>144.15899999999999</v>
      </c>
      <c r="W48" s="84" t="e">
        <f t="shared" si="3"/>
        <v>#VALUE!</v>
      </c>
      <c r="X48" s="84" t="e">
        <f t="shared" si="4"/>
        <v>#VALUE!</v>
      </c>
      <c r="Y48" s="84" t="e">
        <f t="shared" si="5"/>
        <v>#VALUE!</v>
      </c>
      <c r="Z48" s="84" t="e">
        <f t="shared" si="6"/>
        <v>#VALUE!</v>
      </c>
      <c r="AA48" s="84" t="e">
        <f t="shared" si="7"/>
        <v>#VALUE!</v>
      </c>
      <c r="AB48" s="84">
        <f t="shared" si="8"/>
        <v>65.260000000000005</v>
      </c>
      <c r="AC48" s="84" t="e">
        <f t="shared" si="9"/>
        <v>#VALUE!</v>
      </c>
      <c r="AD48" s="84">
        <f t="shared" si="10"/>
        <v>70.45</v>
      </c>
      <c r="AE48" s="84" t="e">
        <f t="shared" si="11"/>
        <v>#VALUE!</v>
      </c>
      <c r="AF48" s="84" t="e">
        <f t="shared" si="12"/>
        <v>#VALUE!</v>
      </c>
      <c r="AG48" s="84" t="e">
        <f t="shared" si="13"/>
        <v>#VALUE!</v>
      </c>
      <c r="AH48" s="84" t="e">
        <f t="shared" si="14"/>
        <v>#VALUE!</v>
      </c>
      <c r="AI48" s="84" t="e">
        <f t="shared" si="15"/>
        <v>#VALUE!</v>
      </c>
      <c r="AJ48" s="84" t="e">
        <f t="shared" si="16"/>
        <v>#VALUE!</v>
      </c>
      <c r="AK48" s="84" t="e">
        <f t="shared" si="17"/>
        <v>#VALUE!</v>
      </c>
      <c r="AL48" s="84" t="e">
        <f t="shared" si="18"/>
        <v>#VALUE!</v>
      </c>
      <c r="AM48" s="84" t="e">
        <f t="shared" si="19"/>
        <v>#VALUE!</v>
      </c>
    </row>
    <row r="49" spans="1:39" x14ac:dyDescent="0.2">
      <c r="A49" s="84" t="s">
        <v>216</v>
      </c>
      <c r="B49" s="84" t="s">
        <v>175</v>
      </c>
      <c r="C49" s="86">
        <v>-132198.63</v>
      </c>
      <c r="D49" s="84" t="s">
        <v>175</v>
      </c>
      <c r="E49" s="84" t="s">
        <v>175</v>
      </c>
      <c r="F49" s="84" t="s">
        <v>175</v>
      </c>
      <c r="G49" s="84" t="s">
        <v>175</v>
      </c>
      <c r="H49" s="86">
        <v>-55864</v>
      </c>
      <c r="I49" s="86">
        <v>-295463.14</v>
      </c>
      <c r="J49" s="86">
        <v>-307198.71000000002</v>
      </c>
      <c r="K49" s="86">
        <v>-129565.03</v>
      </c>
      <c r="L49" s="86">
        <v>-132780.4</v>
      </c>
      <c r="M49" s="84" t="s">
        <v>175</v>
      </c>
      <c r="N49" s="84" t="s">
        <v>175</v>
      </c>
      <c r="O49" s="84" t="s">
        <v>175</v>
      </c>
      <c r="P49" s="84" t="s">
        <v>175</v>
      </c>
      <c r="Q49" s="84" t="s">
        <v>175</v>
      </c>
      <c r="R49" s="84" t="s">
        <v>175</v>
      </c>
      <c r="S49" s="84" t="s">
        <v>175</v>
      </c>
      <c r="T49" s="84" t="s">
        <v>175</v>
      </c>
      <c r="U49" s="84" t="e">
        <f t="shared" si="1"/>
        <v>#VALUE!</v>
      </c>
      <c r="V49" s="84">
        <f t="shared" si="2"/>
        <v>-132.19863000000001</v>
      </c>
      <c r="W49" s="84" t="e">
        <f t="shared" si="3"/>
        <v>#VALUE!</v>
      </c>
      <c r="X49" s="84" t="e">
        <f t="shared" si="4"/>
        <v>#VALUE!</v>
      </c>
      <c r="Y49" s="84" t="e">
        <f t="shared" si="5"/>
        <v>#VALUE!</v>
      </c>
      <c r="Z49" s="84" t="e">
        <f t="shared" si="6"/>
        <v>#VALUE!</v>
      </c>
      <c r="AA49" s="84">
        <f t="shared" si="7"/>
        <v>-55.863999999999997</v>
      </c>
      <c r="AB49" s="84">
        <f t="shared" si="8"/>
        <v>-295.46314000000001</v>
      </c>
      <c r="AC49" s="84">
        <f t="shared" si="9"/>
        <v>-307.19871000000001</v>
      </c>
      <c r="AD49" s="84">
        <f t="shared" si="10"/>
        <v>-129.56503000000001</v>
      </c>
      <c r="AE49" s="84">
        <f t="shared" si="11"/>
        <v>-132.78039999999999</v>
      </c>
      <c r="AF49" s="84" t="e">
        <f t="shared" si="12"/>
        <v>#VALUE!</v>
      </c>
      <c r="AG49" s="84" t="e">
        <f t="shared" si="13"/>
        <v>#VALUE!</v>
      </c>
      <c r="AH49" s="84" t="e">
        <f t="shared" si="14"/>
        <v>#VALUE!</v>
      </c>
      <c r="AI49" s="84" t="e">
        <f t="shared" si="15"/>
        <v>#VALUE!</v>
      </c>
      <c r="AJ49" s="84" t="e">
        <f t="shared" si="16"/>
        <v>#VALUE!</v>
      </c>
      <c r="AK49" s="84" t="e">
        <f t="shared" si="17"/>
        <v>#VALUE!</v>
      </c>
      <c r="AL49" s="84" t="e">
        <f t="shared" si="18"/>
        <v>#VALUE!</v>
      </c>
      <c r="AM49" s="84" t="e">
        <f t="shared" si="19"/>
        <v>#VALUE!</v>
      </c>
    </row>
    <row r="50" spans="1:39" x14ac:dyDescent="0.2">
      <c r="A50" s="84" t="s">
        <v>7</v>
      </c>
      <c r="B50" s="86">
        <v>75303.25</v>
      </c>
      <c r="C50" s="86">
        <v>85007.71</v>
      </c>
      <c r="D50" s="86">
        <v>80952.08</v>
      </c>
      <c r="E50" s="86">
        <v>92512.8</v>
      </c>
      <c r="F50" s="86">
        <v>84383.98</v>
      </c>
      <c r="G50" s="86">
        <v>79480.56</v>
      </c>
      <c r="H50" s="86">
        <v>78410.52</v>
      </c>
      <c r="I50" s="86">
        <v>73189.740000000005</v>
      </c>
      <c r="J50" s="86">
        <v>76075.789999999994</v>
      </c>
      <c r="K50" s="86">
        <v>76943.05</v>
      </c>
      <c r="L50" s="86">
        <v>80585.89</v>
      </c>
      <c r="M50" s="86">
        <v>74273.22</v>
      </c>
      <c r="N50" s="86">
        <v>70065.37</v>
      </c>
      <c r="O50" s="86">
        <v>78916.09</v>
      </c>
      <c r="P50" s="86">
        <v>71481.279999999999</v>
      </c>
      <c r="Q50" s="86">
        <v>63807.43</v>
      </c>
      <c r="R50" s="86">
        <v>65557.100000000006</v>
      </c>
      <c r="S50" s="86">
        <v>62683.69</v>
      </c>
      <c r="T50" s="86">
        <v>55310.09</v>
      </c>
      <c r="U50" s="84">
        <f t="shared" si="1"/>
        <v>75.303250000000006</v>
      </c>
      <c r="V50" s="84">
        <f t="shared" si="2"/>
        <v>85.007710000000003</v>
      </c>
      <c r="W50" s="84">
        <f t="shared" si="3"/>
        <v>80.952079999999995</v>
      </c>
      <c r="X50" s="84">
        <f t="shared" si="4"/>
        <v>92.512799999999999</v>
      </c>
      <c r="Y50" s="84">
        <f t="shared" si="5"/>
        <v>84.383979999999994</v>
      </c>
      <c r="Z50" s="84">
        <f t="shared" si="6"/>
        <v>79.480559999999997</v>
      </c>
      <c r="AA50" s="84">
        <f t="shared" si="7"/>
        <v>78.410520000000005</v>
      </c>
      <c r="AB50" s="84">
        <f t="shared" si="8"/>
        <v>73.18974</v>
      </c>
      <c r="AC50" s="84">
        <f t="shared" si="9"/>
        <v>76.075789999999998</v>
      </c>
      <c r="AD50" s="84">
        <f t="shared" si="10"/>
        <v>76.943049999999999</v>
      </c>
      <c r="AE50" s="84">
        <f t="shared" si="11"/>
        <v>80.585890000000006</v>
      </c>
      <c r="AF50" s="84">
        <f t="shared" si="12"/>
        <v>74.273219999999995</v>
      </c>
      <c r="AG50" s="84">
        <f t="shared" si="13"/>
        <v>70.065370000000001</v>
      </c>
      <c r="AH50" s="84">
        <f t="shared" si="14"/>
        <v>78.916089999999997</v>
      </c>
      <c r="AI50" s="84">
        <f t="shared" si="15"/>
        <v>71.481279999999998</v>
      </c>
      <c r="AJ50" s="84">
        <f t="shared" si="16"/>
        <v>63.807430000000004</v>
      </c>
      <c r="AK50" s="84">
        <f t="shared" si="17"/>
        <v>65.557100000000005</v>
      </c>
      <c r="AL50" s="84">
        <f t="shared" si="18"/>
        <v>62.683690000000006</v>
      </c>
      <c r="AM50" s="84">
        <f t="shared" si="19"/>
        <v>55.310089999999995</v>
      </c>
    </row>
    <row r="51" spans="1:39" x14ac:dyDescent="0.2">
      <c r="A51" s="84" t="s">
        <v>112</v>
      </c>
      <c r="B51" s="84" t="s">
        <v>175</v>
      </c>
      <c r="C51" s="84">
        <v>-93.17</v>
      </c>
      <c r="D51" s="84" t="s">
        <v>175</v>
      </c>
      <c r="E51" s="84" t="s">
        <v>175</v>
      </c>
      <c r="F51" s="84" t="s">
        <v>175</v>
      </c>
      <c r="G51" s="84" t="s">
        <v>175</v>
      </c>
      <c r="H51" s="84" t="s">
        <v>175</v>
      </c>
      <c r="I51" s="86">
        <v>-1381.7</v>
      </c>
      <c r="J51" s="84" t="s">
        <v>175</v>
      </c>
      <c r="K51" s="84" t="s">
        <v>175</v>
      </c>
      <c r="L51" s="84" t="s">
        <v>175</v>
      </c>
      <c r="M51" s="84" t="s">
        <v>175</v>
      </c>
      <c r="N51" s="84" t="s">
        <v>175</v>
      </c>
      <c r="O51" s="84" t="s">
        <v>175</v>
      </c>
      <c r="P51" s="84" t="s">
        <v>175</v>
      </c>
      <c r="Q51" s="84" t="s">
        <v>175</v>
      </c>
      <c r="R51" s="84" t="s">
        <v>175</v>
      </c>
      <c r="T51" s="84" t="s">
        <v>175</v>
      </c>
      <c r="U51" s="84" t="e">
        <f t="shared" si="1"/>
        <v>#VALUE!</v>
      </c>
      <c r="V51" s="84">
        <f t="shared" si="2"/>
        <v>-9.3170000000000003E-2</v>
      </c>
      <c r="W51" s="84" t="e">
        <f t="shared" si="3"/>
        <v>#VALUE!</v>
      </c>
      <c r="X51" s="84" t="e">
        <f t="shared" si="4"/>
        <v>#VALUE!</v>
      </c>
      <c r="Y51" s="84" t="e">
        <f t="shared" si="5"/>
        <v>#VALUE!</v>
      </c>
      <c r="Z51" s="84" t="e">
        <f t="shared" si="6"/>
        <v>#VALUE!</v>
      </c>
      <c r="AA51" s="84" t="e">
        <f t="shared" si="7"/>
        <v>#VALUE!</v>
      </c>
      <c r="AB51" s="84">
        <f t="shared" si="8"/>
        <v>-1.3817000000000002</v>
      </c>
      <c r="AC51" s="84" t="e">
        <f t="shared" si="9"/>
        <v>#VALUE!</v>
      </c>
      <c r="AD51" s="84" t="e">
        <f t="shared" si="10"/>
        <v>#VALUE!</v>
      </c>
      <c r="AE51" s="84" t="e">
        <f t="shared" si="11"/>
        <v>#VALUE!</v>
      </c>
      <c r="AF51" s="84" t="e">
        <f t="shared" si="12"/>
        <v>#VALUE!</v>
      </c>
      <c r="AG51" s="84" t="e">
        <f t="shared" si="13"/>
        <v>#VALUE!</v>
      </c>
      <c r="AH51" s="84" t="e">
        <f t="shared" si="14"/>
        <v>#VALUE!</v>
      </c>
      <c r="AI51" s="84" t="e">
        <f t="shared" si="15"/>
        <v>#VALUE!</v>
      </c>
      <c r="AJ51" s="84" t="e">
        <f t="shared" si="16"/>
        <v>#VALUE!</v>
      </c>
      <c r="AK51" s="84" t="e">
        <f t="shared" si="17"/>
        <v>#VALUE!</v>
      </c>
      <c r="AL51" s="84" t="e">
        <f t="shared" ref="AL51:AL58" si="20">T51/1000</f>
        <v>#VALUE!</v>
      </c>
      <c r="AM51" s="84" t="e">
        <f>#REF!/1000</f>
        <v>#REF!</v>
      </c>
    </row>
    <row r="52" spans="1:39" x14ac:dyDescent="0.2">
      <c r="A52" s="84" t="s">
        <v>55</v>
      </c>
      <c r="B52" s="84" t="s">
        <v>175</v>
      </c>
      <c r="C52" s="84">
        <v>-219.66</v>
      </c>
      <c r="D52" s="84" t="s">
        <v>175</v>
      </c>
      <c r="E52" s="84" t="s">
        <v>175</v>
      </c>
      <c r="F52" s="84" t="s">
        <v>175</v>
      </c>
      <c r="G52" s="84" t="s">
        <v>175</v>
      </c>
      <c r="H52" s="84" t="s">
        <v>175</v>
      </c>
      <c r="I52" s="84">
        <v>37.619999999999997</v>
      </c>
      <c r="J52" s="84">
        <v>46.78</v>
      </c>
      <c r="K52" s="84">
        <v>44.74</v>
      </c>
      <c r="L52" s="84">
        <v>45.2</v>
      </c>
      <c r="M52" s="84">
        <v>37.61</v>
      </c>
      <c r="N52" s="84">
        <v>54.29</v>
      </c>
      <c r="O52" s="84" t="s">
        <v>175</v>
      </c>
      <c r="P52" s="84" t="s">
        <v>175</v>
      </c>
      <c r="Q52" s="84" t="s">
        <v>175</v>
      </c>
      <c r="R52" s="84" t="s">
        <v>175</v>
      </c>
      <c r="T52" s="84" t="s">
        <v>175</v>
      </c>
      <c r="U52" s="84" t="e">
        <f t="shared" si="1"/>
        <v>#VALUE!</v>
      </c>
      <c r="V52" s="84">
        <f t="shared" si="2"/>
        <v>-0.21965999999999999</v>
      </c>
      <c r="W52" s="84" t="e">
        <f t="shared" si="3"/>
        <v>#VALUE!</v>
      </c>
      <c r="X52" s="84" t="e">
        <f t="shared" si="4"/>
        <v>#VALUE!</v>
      </c>
      <c r="Y52" s="84" t="e">
        <f t="shared" si="5"/>
        <v>#VALUE!</v>
      </c>
      <c r="Z52" s="84" t="e">
        <f t="shared" si="6"/>
        <v>#VALUE!</v>
      </c>
      <c r="AA52" s="84" t="e">
        <f t="shared" si="7"/>
        <v>#VALUE!</v>
      </c>
      <c r="AB52" s="84">
        <f t="shared" si="8"/>
        <v>3.7620000000000001E-2</v>
      </c>
      <c r="AC52" s="84">
        <f t="shared" si="9"/>
        <v>4.6780000000000002E-2</v>
      </c>
      <c r="AD52" s="84">
        <f t="shared" si="10"/>
        <v>4.4740000000000002E-2</v>
      </c>
      <c r="AE52" s="84">
        <f t="shared" si="11"/>
        <v>4.5200000000000004E-2</v>
      </c>
      <c r="AF52" s="84">
        <f t="shared" si="12"/>
        <v>3.7609999999999998E-2</v>
      </c>
      <c r="AG52" s="84">
        <f t="shared" si="13"/>
        <v>5.4289999999999998E-2</v>
      </c>
      <c r="AH52" s="84" t="e">
        <f t="shared" si="14"/>
        <v>#VALUE!</v>
      </c>
      <c r="AI52" s="84" t="e">
        <f t="shared" si="15"/>
        <v>#VALUE!</v>
      </c>
      <c r="AJ52" s="84" t="e">
        <f t="shared" si="16"/>
        <v>#VALUE!</v>
      </c>
      <c r="AK52" s="84" t="e">
        <f t="shared" si="17"/>
        <v>#VALUE!</v>
      </c>
      <c r="AL52" s="84" t="e">
        <f t="shared" si="20"/>
        <v>#VALUE!</v>
      </c>
      <c r="AM52" s="84" t="e">
        <f>#REF!/1000</f>
        <v>#REF!</v>
      </c>
    </row>
    <row r="53" spans="1:39" x14ac:dyDescent="0.2">
      <c r="A53" s="84" t="s">
        <v>8</v>
      </c>
      <c r="B53" s="86">
        <v>7084.93</v>
      </c>
      <c r="C53" s="86">
        <v>13937.58</v>
      </c>
      <c r="D53" s="84" t="s">
        <v>175</v>
      </c>
      <c r="E53" s="84" t="s">
        <v>175</v>
      </c>
      <c r="F53" s="84" t="s">
        <v>175</v>
      </c>
      <c r="G53" s="86">
        <v>4673.3599999999997</v>
      </c>
      <c r="H53" s="84" t="s">
        <v>175</v>
      </c>
      <c r="I53" s="86">
        <v>7639.14</v>
      </c>
      <c r="J53" s="84" t="s">
        <v>175</v>
      </c>
      <c r="K53" s="84" t="s">
        <v>175</v>
      </c>
      <c r="L53" s="84" t="s">
        <v>175</v>
      </c>
      <c r="M53" s="84" t="s">
        <v>175</v>
      </c>
      <c r="N53" s="84" t="s">
        <v>175</v>
      </c>
      <c r="O53" s="84" t="s">
        <v>175</v>
      </c>
      <c r="P53" s="84" t="s">
        <v>175</v>
      </c>
      <c r="Q53" s="84" t="s">
        <v>175</v>
      </c>
      <c r="R53" s="84" t="s">
        <v>175</v>
      </c>
      <c r="T53" s="84" t="s">
        <v>175</v>
      </c>
      <c r="U53" s="84">
        <f t="shared" si="1"/>
        <v>7.0849299999999999</v>
      </c>
      <c r="V53" s="84">
        <f t="shared" si="2"/>
        <v>13.937580000000001</v>
      </c>
      <c r="W53" s="84" t="e">
        <f t="shared" si="3"/>
        <v>#VALUE!</v>
      </c>
      <c r="X53" s="84" t="e">
        <f t="shared" si="4"/>
        <v>#VALUE!</v>
      </c>
      <c r="Y53" s="84" t="e">
        <f t="shared" si="5"/>
        <v>#VALUE!</v>
      </c>
      <c r="Z53" s="84">
        <f t="shared" si="6"/>
        <v>4.6733599999999997</v>
      </c>
      <c r="AA53" s="84" t="e">
        <f t="shared" si="7"/>
        <v>#VALUE!</v>
      </c>
      <c r="AB53" s="84">
        <f t="shared" si="8"/>
        <v>7.6391400000000003</v>
      </c>
      <c r="AC53" s="84" t="e">
        <f t="shared" si="9"/>
        <v>#VALUE!</v>
      </c>
      <c r="AD53" s="84" t="e">
        <f t="shared" si="10"/>
        <v>#VALUE!</v>
      </c>
      <c r="AE53" s="84" t="e">
        <f t="shared" si="11"/>
        <v>#VALUE!</v>
      </c>
      <c r="AF53" s="84" t="e">
        <f t="shared" si="12"/>
        <v>#VALUE!</v>
      </c>
      <c r="AG53" s="84" t="e">
        <f t="shared" si="13"/>
        <v>#VALUE!</v>
      </c>
      <c r="AH53" s="84" t="e">
        <f t="shared" si="14"/>
        <v>#VALUE!</v>
      </c>
      <c r="AI53" s="84" t="e">
        <f t="shared" si="15"/>
        <v>#VALUE!</v>
      </c>
      <c r="AJ53" s="84" t="e">
        <f t="shared" si="16"/>
        <v>#VALUE!</v>
      </c>
      <c r="AK53" s="84" t="e">
        <f t="shared" si="17"/>
        <v>#VALUE!</v>
      </c>
      <c r="AL53" s="84" t="e">
        <f t="shared" si="20"/>
        <v>#VALUE!</v>
      </c>
      <c r="AM53" s="84" t="e">
        <f>#REF!/1000</f>
        <v>#REF!</v>
      </c>
    </row>
    <row r="54" spans="1:39" x14ac:dyDescent="0.2">
      <c r="A54" s="84" t="s">
        <v>113</v>
      </c>
      <c r="B54" s="86">
        <v>265143.09000000003</v>
      </c>
      <c r="C54" s="86">
        <v>304566.05</v>
      </c>
      <c r="D54" s="84" t="s">
        <v>175</v>
      </c>
      <c r="E54" s="84" t="s">
        <v>175</v>
      </c>
      <c r="F54" s="84" t="s">
        <v>175</v>
      </c>
      <c r="G54" s="84" t="s">
        <v>175</v>
      </c>
      <c r="H54" s="84" t="s">
        <v>175</v>
      </c>
      <c r="I54" s="86">
        <v>350107.93</v>
      </c>
      <c r="J54" s="84" t="s">
        <v>175</v>
      </c>
      <c r="K54" s="84" t="s">
        <v>175</v>
      </c>
      <c r="L54" s="84" t="s">
        <v>175</v>
      </c>
      <c r="M54" s="84" t="s">
        <v>175</v>
      </c>
      <c r="N54" s="84" t="s">
        <v>175</v>
      </c>
      <c r="O54" s="86">
        <v>410137.76</v>
      </c>
      <c r="P54" s="84" t="s">
        <v>175</v>
      </c>
      <c r="Q54" s="84" t="s">
        <v>175</v>
      </c>
      <c r="R54" s="84" t="s">
        <v>175</v>
      </c>
      <c r="T54" s="84" t="s">
        <v>175</v>
      </c>
      <c r="U54" s="84">
        <f t="shared" si="1"/>
        <v>265.14309000000003</v>
      </c>
      <c r="V54" s="84">
        <f t="shared" si="2"/>
        <v>304.56604999999996</v>
      </c>
      <c r="W54" s="84" t="e">
        <f t="shared" si="3"/>
        <v>#VALUE!</v>
      </c>
      <c r="X54" s="84" t="e">
        <f t="shared" si="4"/>
        <v>#VALUE!</v>
      </c>
      <c r="Y54" s="84" t="e">
        <f t="shared" si="5"/>
        <v>#VALUE!</v>
      </c>
      <c r="Z54" s="84" t="e">
        <f t="shared" si="6"/>
        <v>#VALUE!</v>
      </c>
      <c r="AA54" s="84" t="e">
        <f t="shared" si="7"/>
        <v>#VALUE!</v>
      </c>
      <c r="AB54" s="84">
        <f t="shared" si="8"/>
        <v>350.10793000000001</v>
      </c>
      <c r="AC54" s="84" t="e">
        <f t="shared" si="9"/>
        <v>#VALUE!</v>
      </c>
      <c r="AD54" s="84" t="e">
        <f t="shared" si="10"/>
        <v>#VALUE!</v>
      </c>
      <c r="AE54" s="84" t="e">
        <f t="shared" si="11"/>
        <v>#VALUE!</v>
      </c>
      <c r="AF54" s="84" t="e">
        <f t="shared" si="12"/>
        <v>#VALUE!</v>
      </c>
      <c r="AG54" s="84" t="e">
        <f t="shared" si="13"/>
        <v>#VALUE!</v>
      </c>
      <c r="AH54" s="84">
        <f t="shared" si="14"/>
        <v>410.13776000000001</v>
      </c>
      <c r="AI54" s="84" t="e">
        <f t="shared" si="15"/>
        <v>#VALUE!</v>
      </c>
      <c r="AJ54" s="84" t="e">
        <f t="shared" si="16"/>
        <v>#VALUE!</v>
      </c>
      <c r="AK54" s="84" t="e">
        <f t="shared" si="17"/>
        <v>#VALUE!</v>
      </c>
      <c r="AL54" s="84" t="e">
        <f t="shared" si="20"/>
        <v>#VALUE!</v>
      </c>
      <c r="AM54" s="84" t="e">
        <f>#REF!/1000</f>
        <v>#REF!</v>
      </c>
    </row>
    <row r="55" spans="1:39" x14ac:dyDescent="0.2">
      <c r="A55" s="84" t="s">
        <v>152</v>
      </c>
      <c r="B55" s="86">
        <v>106839.56</v>
      </c>
      <c r="C55" s="84" t="s">
        <v>175</v>
      </c>
      <c r="D55" s="84" t="s">
        <v>175</v>
      </c>
      <c r="E55" s="84" t="s">
        <v>175</v>
      </c>
      <c r="F55" s="84" t="s">
        <v>175</v>
      </c>
      <c r="G55" s="84" t="s">
        <v>175</v>
      </c>
      <c r="H55" s="84" t="s">
        <v>175</v>
      </c>
      <c r="I55" s="86">
        <v>193237.58</v>
      </c>
      <c r="J55" s="84" t="s">
        <v>175</v>
      </c>
      <c r="K55" s="84" t="s">
        <v>175</v>
      </c>
      <c r="L55" s="84" t="s">
        <v>175</v>
      </c>
      <c r="M55" s="84" t="s">
        <v>175</v>
      </c>
      <c r="N55" s="84" t="s">
        <v>175</v>
      </c>
      <c r="O55" s="84" t="s">
        <v>175</v>
      </c>
      <c r="P55" s="84" t="s">
        <v>175</v>
      </c>
      <c r="Q55" s="84" t="s">
        <v>175</v>
      </c>
      <c r="R55" s="84" t="s">
        <v>175</v>
      </c>
      <c r="T55" s="84" t="s">
        <v>175</v>
      </c>
      <c r="U55" s="84">
        <f t="shared" si="1"/>
        <v>106.83955999999999</v>
      </c>
      <c r="V55" s="84" t="e">
        <f t="shared" si="2"/>
        <v>#VALUE!</v>
      </c>
      <c r="W55" s="84" t="e">
        <f t="shared" si="3"/>
        <v>#VALUE!</v>
      </c>
      <c r="X55" s="84" t="e">
        <f t="shared" si="4"/>
        <v>#VALUE!</v>
      </c>
      <c r="Y55" s="84" t="e">
        <f t="shared" si="5"/>
        <v>#VALUE!</v>
      </c>
      <c r="Z55" s="84" t="e">
        <f t="shared" si="6"/>
        <v>#VALUE!</v>
      </c>
      <c r="AA55" s="84" t="e">
        <f t="shared" si="7"/>
        <v>#VALUE!</v>
      </c>
      <c r="AB55" s="84">
        <f t="shared" si="8"/>
        <v>193.23757999999998</v>
      </c>
      <c r="AC55" s="84" t="e">
        <f t="shared" si="9"/>
        <v>#VALUE!</v>
      </c>
      <c r="AD55" s="84" t="e">
        <f t="shared" si="10"/>
        <v>#VALUE!</v>
      </c>
      <c r="AE55" s="84" t="e">
        <f t="shared" si="11"/>
        <v>#VALUE!</v>
      </c>
      <c r="AF55" s="84" t="e">
        <f t="shared" si="12"/>
        <v>#VALUE!</v>
      </c>
      <c r="AG55" s="84" t="e">
        <f t="shared" si="13"/>
        <v>#VALUE!</v>
      </c>
      <c r="AH55" s="84" t="e">
        <f t="shared" si="14"/>
        <v>#VALUE!</v>
      </c>
      <c r="AI55" s="84" t="e">
        <f t="shared" si="15"/>
        <v>#VALUE!</v>
      </c>
      <c r="AJ55" s="84" t="e">
        <f t="shared" si="16"/>
        <v>#VALUE!</v>
      </c>
      <c r="AK55" s="84" t="e">
        <f t="shared" si="17"/>
        <v>#VALUE!</v>
      </c>
      <c r="AL55" s="84" t="e">
        <f t="shared" si="20"/>
        <v>#VALUE!</v>
      </c>
      <c r="AM55" s="84" t="e">
        <f>#REF!/1000</f>
        <v>#REF!</v>
      </c>
    </row>
    <row r="56" spans="1:39" x14ac:dyDescent="0.2">
      <c r="A56" s="84" t="s">
        <v>114</v>
      </c>
      <c r="B56" s="84" t="s">
        <v>175</v>
      </c>
      <c r="C56" s="86">
        <v>15659.51</v>
      </c>
      <c r="D56" s="84" t="s">
        <v>175</v>
      </c>
      <c r="E56" s="84" t="s">
        <v>175</v>
      </c>
      <c r="F56" s="84" t="s">
        <v>175</v>
      </c>
      <c r="G56" s="84" t="s">
        <v>175</v>
      </c>
      <c r="H56" s="84" t="s">
        <v>175</v>
      </c>
      <c r="I56" s="84" t="s">
        <v>175</v>
      </c>
      <c r="J56" s="84" t="s">
        <v>175</v>
      </c>
      <c r="K56" s="84" t="s">
        <v>175</v>
      </c>
      <c r="L56" s="84" t="s">
        <v>175</v>
      </c>
      <c r="M56" s="84" t="s">
        <v>175</v>
      </c>
      <c r="N56" s="86">
        <v>14450.37</v>
      </c>
      <c r="O56" s="84" t="s">
        <v>175</v>
      </c>
      <c r="P56" s="84" t="s">
        <v>175</v>
      </c>
      <c r="Q56" s="84" t="s">
        <v>175</v>
      </c>
      <c r="R56" s="84" t="s">
        <v>175</v>
      </c>
      <c r="T56" s="84" t="s">
        <v>175</v>
      </c>
      <c r="U56" s="84" t="e">
        <f t="shared" si="1"/>
        <v>#VALUE!</v>
      </c>
      <c r="V56" s="84">
        <f t="shared" si="2"/>
        <v>15.659510000000001</v>
      </c>
      <c r="W56" s="84" t="e">
        <f t="shared" si="3"/>
        <v>#VALUE!</v>
      </c>
      <c r="X56" s="84" t="e">
        <f t="shared" si="4"/>
        <v>#VALUE!</v>
      </c>
      <c r="Y56" s="84" t="e">
        <f t="shared" si="5"/>
        <v>#VALUE!</v>
      </c>
      <c r="Z56" s="84" t="e">
        <f t="shared" si="6"/>
        <v>#VALUE!</v>
      </c>
      <c r="AA56" s="84" t="e">
        <f t="shared" si="7"/>
        <v>#VALUE!</v>
      </c>
      <c r="AB56" s="84" t="e">
        <f t="shared" si="8"/>
        <v>#VALUE!</v>
      </c>
      <c r="AC56" s="84" t="e">
        <f t="shared" si="9"/>
        <v>#VALUE!</v>
      </c>
      <c r="AD56" s="84" t="e">
        <f t="shared" si="10"/>
        <v>#VALUE!</v>
      </c>
      <c r="AE56" s="84" t="e">
        <f t="shared" si="11"/>
        <v>#VALUE!</v>
      </c>
      <c r="AF56" s="84" t="e">
        <f t="shared" si="12"/>
        <v>#VALUE!</v>
      </c>
      <c r="AG56" s="84">
        <f t="shared" si="13"/>
        <v>14.450370000000001</v>
      </c>
      <c r="AH56" s="84" t="e">
        <f t="shared" si="14"/>
        <v>#VALUE!</v>
      </c>
      <c r="AI56" s="84" t="e">
        <f t="shared" si="15"/>
        <v>#VALUE!</v>
      </c>
      <c r="AJ56" s="84" t="e">
        <f t="shared" si="16"/>
        <v>#VALUE!</v>
      </c>
      <c r="AK56" s="84" t="e">
        <f t="shared" si="17"/>
        <v>#VALUE!</v>
      </c>
      <c r="AL56" s="84" t="e">
        <f t="shared" si="20"/>
        <v>#VALUE!</v>
      </c>
      <c r="AM56" s="84" t="e">
        <f>#REF!/1000</f>
        <v>#REF!</v>
      </c>
    </row>
    <row r="57" spans="1:39" x14ac:dyDescent="0.2">
      <c r="A57" s="84" t="s">
        <v>217</v>
      </c>
      <c r="B57" s="84" t="s">
        <v>175</v>
      </c>
      <c r="C57" s="84" t="s">
        <v>175</v>
      </c>
      <c r="D57" s="84" t="s">
        <v>175</v>
      </c>
      <c r="E57" s="84" t="s">
        <v>175</v>
      </c>
      <c r="F57" s="84" t="s">
        <v>175</v>
      </c>
      <c r="G57" s="84" t="s">
        <v>175</v>
      </c>
      <c r="H57" s="84" t="s">
        <v>175</v>
      </c>
      <c r="I57" s="84" t="s">
        <v>175</v>
      </c>
      <c r="J57" s="84" t="s">
        <v>175</v>
      </c>
      <c r="K57" s="84" t="s">
        <v>175</v>
      </c>
      <c r="L57" s="84" t="s">
        <v>175</v>
      </c>
      <c r="M57" s="84" t="s">
        <v>175</v>
      </c>
      <c r="N57" s="84" t="s">
        <v>175</v>
      </c>
      <c r="O57" s="84" t="s">
        <v>175</v>
      </c>
      <c r="P57" s="84" t="s">
        <v>175</v>
      </c>
      <c r="Q57" s="84" t="s">
        <v>175</v>
      </c>
      <c r="R57" s="84" t="s">
        <v>175</v>
      </c>
      <c r="T57" s="84" t="s">
        <v>175</v>
      </c>
      <c r="U57" s="84" t="e">
        <f t="shared" si="1"/>
        <v>#VALUE!</v>
      </c>
      <c r="V57" s="84" t="e">
        <f t="shared" si="2"/>
        <v>#VALUE!</v>
      </c>
      <c r="W57" s="84" t="e">
        <f t="shared" si="3"/>
        <v>#VALUE!</v>
      </c>
      <c r="X57" s="84" t="e">
        <f t="shared" si="4"/>
        <v>#VALUE!</v>
      </c>
      <c r="Y57" s="84" t="e">
        <f t="shared" si="5"/>
        <v>#VALUE!</v>
      </c>
      <c r="Z57" s="84" t="e">
        <f t="shared" si="6"/>
        <v>#VALUE!</v>
      </c>
      <c r="AA57" s="84" t="e">
        <f t="shared" si="7"/>
        <v>#VALUE!</v>
      </c>
      <c r="AB57" s="84" t="e">
        <f t="shared" si="8"/>
        <v>#VALUE!</v>
      </c>
      <c r="AC57" s="84" t="e">
        <f t="shared" si="9"/>
        <v>#VALUE!</v>
      </c>
      <c r="AD57" s="84" t="e">
        <f t="shared" si="10"/>
        <v>#VALUE!</v>
      </c>
      <c r="AE57" s="84" t="e">
        <f t="shared" si="11"/>
        <v>#VALUE!</v>
      </c>
      <c r="AF57" s="84" t="e">
        <f t="shared" si="12"/>
        <v>#VALUE!</v>
      </c>
      <c r="AG57" s="84" t="e">
        <f t="shared" si="13"/>
        <v>#VALUE!</v>
      </c>
      <c r="AH57" s="84" t="e">
        <f t="shared" si="14"/>
        <v>#VALUE!</v>
      </c>
      <c r="AI57" s="84" t="e">
        <f t="shared" si="15"/>
        <v>#VALUE!</v>
      </c>
      <c r="AJ57" s="84" t="e">
        <f t="shared" si="16"/>
        <v>#VALUE!</v>
      </c>
      <c r="AK57" s="84" t="e">
        <f t="shared" si="17"/>
        <v>#VALUE!</v>
      </c>
      <c r="AL57" s="84" t="e">
        <f t="shared" si="20"/>
        <v>#VALUE!</v>
      </c>
      <c r="AM57" s="84" t="e">
        <f>#REF!/1000</f>
        <v>#REF!</v>
      </c>
    </row>
    <row r="58" spans="1:39" x14ac:dyDescent="0.2">
      <c r="A58" s="84" t="s">
        <v>115</v>
      </c>
      <c r="B58" s="84" t="s">
        <v>175</v>
      </c>
      <c r="C58" s="86">
        <v>5844.01</v>
      </c>
      <c r="D58" s="84">
        <v>833.29</v>
      </c>
      <c r="E58" s="84">
        <v>928.01</v>
      </c>
      <c r="F58" s="84">
        <v>855.1</v>
      </c>
      <c r="G58" s="84">
        <v>708.82</v>
      </c>
      <c r="H58" s="84">
        <v>758.47</v>
      </c>
      <c r="I58" s="86">
        <v>12223</v>
      </c>
      <c r="J58" s="84" t="s">
        <v>175</v>
      </c>
      <c r="K58" s="84" t="s">
        <v>175</v>
      </c>
      <c r="L58" s="84" t="s">
        <v>175</v>
      </c>
      <c r="M58" s="84" t="s">
        <v>175</v>
      </c>
      <c r="N58" s="84" t="s">
        <v>175</v>
      </c>
      <c r="O58" s="84" t="s">
        <v>175</v>
      </c>
      <c r="P58" s="84" t="s">
        <v>175</v>
      </c>
      <c r="Q58" s="84" t="s">
        <v>175</v>
      </c>
      <c r="R58" s="84" t="s">
        <v>175</v>
      </c>
      <c r="T58" s="84" t="s">
        <v>175</v>
      </c>
      <c r="U58" s="84" t="e">
        <f t="shared" si="1"/>
        <v>#VALUE!</v>
      </c>
      <c r="V58" s="84">
        <f t="shared" si="2"/>
        <v>5.8440099999999999</v>
      </c>
      <c r="W58" s="84">
        <f t="shared" si="3"/>
        <v>0.83328999999999998</v>
      </c>
      <c r="X58" s="84">
        <f t="shared" si="4"/>
        <v>0.92801</v>
      </c>
      <c r="Y58" s="84">
        <f t="shared" si="5"/>
        <v>0.85509999999999997</v>
      </c>
      <c r="Z58" s="84">
        <f t="shared" si="6"/>
        <v>0.70882000000000001</v>
      </c>
      <c r="AA58" s="84">
        <f t="shared" si="7"/>
        <v>0.75846999999999998</v>
      </c>
      <c r="AB58" s="84">
        <f t="shared" si="8"/>
        <v>12.223000000000001</v>
      </c>
      <c r="AC58" s="84" t="e">
        <f t="shared" si="9"/>
        <v>#VALUE!</v>
      </c>
      <c r="AD58" s="84" t="e">
        <f t="shared" si="10"/>
        <v>#VALUE!</v>
      </c>
      <c r="AE58" s="84" t="e">
        <f t="shared" si="11"/>
        <v>#VALUE!</v>
      </c>
      <c r="AF58" s="84" t="e">
        <f t="shared" si="12"/>
        <v>#VALUE!</v>
      </c>
      <c r="AG58" s="84" t="e">
        <f t="shared" si="13"/>
        <v>#VALUE!</v>
      </c>
      <c r="AH58" s="84" t="e">
        <f t="shared" si="14"/>
        <v>#VALUE!</v>
      </c>
      <c r="AI58" s="84" t="e">
        <f t="shared" si="15"/>
        <v>#VALUE!</v>
      </c>
      <c r="AJ58" s="84" t="e">
        <f t="shared" si="16"/>
        <v>#VALUE!</v>
      </c>
      <c r="AK58" s="84" t="e">
        <f t="shared" si="17"/>
        <v>#VALUE!</v>
      </c>
      <c r="AL58" s="84" t="e">
        <f t="shared" si="20"/>
        <v>#VALUE!</v>
      </c>
      <c r="AM58" s="84" t="e">
        <f>#REF!/1000</f>
        <v>#REF!</v>
      </c>
    </row>
    <row r="59" spans="1:39" x14ac:dyDescent="0.2">
      <c r="A59" s="84" t="s">
        <v>56</v>
      </c>
      <c r="B59" s="86">
        <v>31805.74</v>
      </c>
      <c r="C59" s="86">
        <v>11618.6</v>
      </c>
      <c r="D59" s="86">
        <v>9553.86</v>
      </c>
      <c r="E59" s="86">
        <v>10480.469999999999</v>
      </c>
      <c r="F59" s="86">
        <v>11089.41</v>
      </c>
      <c r="G59" s="86">
        <v>11541.91</v>
      </c>
      <c r="H59" s="86">
        <v>13311.41</v>
      </c>
      <c r="I59" s="86">
        <v>18966.650000000001</v>
      </c>
      <c r="J59" s="86">
        <v>22542.05</v>
      </c>
      <c r="K59" s="86">
        <v>20550.939999999999</v>
      </c>
      <c r="L59" s="86">
        <v>19556.05</v>
      </c>
      <c r="M59" s="86">
        <v>16727.07</v>
      </c>
      <c r="N59" s="86">
        <v>13432.43</v>
      </c>
      <c r="O59" s="86">
        <v>11007.78</v>
      </c>
      <c r="P59" s="86">
        <v>13326.24</v>
      </c>
      <c r="Q59" s="86">
        <v>12397.05</v>
      </c>
      <c r="R59" s="86">
        <v>10149.74</v>
      </c>
      <c r="S59" s="86">
        <v>15314.38</v>
      </c>
      <c r="T59" s="86">
        <v>17601.689999999999</v>
      </c>
      <c r="U59" s="84">
        <f t="shared" si="1"/>
        <v>31.80574</v>
      </c>
      <c r="V59" s="84">
        <f t="shared" si="2"/>
        <v>11.618600000000001</v>
      </c>
      <c r="W59" s="84">
        <f t="shared" si="3"/>
        <v>9.5538600000000002</v>
      </c>
      <c r="X59" s="84">
        <f t="shared" si="4"/>
        <v>10.480469999999999</v>
      </c>
      <c r="Y59" s="84">
        <f t="shared" si="5"/>
        <v>11.089409999999999</v>
      </c>
      <c r="Z59" s="84">
        <f t="shared" si="6"/>
        <v>11.54191</v>
      </c>
      <c r="AA59" s="84">
        <f t="shared" si="7"/>
        <v>13.31141</v>
      </c>
      <c r="AB59" s="84">
        <f t="shared" si="8"/>
        <v>18.966650000000001</v>
      </c>
      <c r="AC59" s="84">
        <f t="shared" si="9"/>
        <v>22.54205</v>
      </c>
      <c r="AD59" s="84">
        <f t="shared" si="10"/>
        <v>20.550939999999997</v>
      </c>
      <c r="AE59" s="84">
        <f t="shared" si="11"/>
        <v>19.556049999999999</v>
      </c>
      <c r="AF59" s="84">
        <f t="shared" si="12"/>
        <v>16.727070000000001</v>
      </c>
      <c r="AG59" s="84">
        <f t="shared" si="13"/>
        <v>13.43243</v>
      </c>
      <c r="AH59" s="84">
        <f t="shared" si="14"/>
        <v>11.00778</v>
      </c>
      <c r="AI59" s="84">
        <f t="shared" si="15"/>
        <v>13.32624</v>
      </c>
      <c r="AJ59" s="84">
        <f t="shared" si="16"/>
        <v>12.39705</v>
      </c>
      <c r="AK59" s="84">
        <f t="shared" si="17"/>
        <v>10.14974</v>
      </c>
      <c r="AL59" s="84">
        <f t="shared" si="18"/>
        <v>15.31438</v>
      </c>
      <c r="AM59" s="84">
        <f t="shared" si="19"/>
        <v>17.601689999999998</v>
      </c>
    </row>
    <row r="60" spans="1:39" x14ac:dyDescent="0.2">
      <c r="A60" s="84" t="s">
        <v>9</v>
      </c>
      <c r="B60" s="86">
        <v>11728</v>
      </c>
      <c r="C60" s="86">
        <v>32994.800000000003</v>
      </c>
      <c r="D60" s="86">
        <v>37869</v>
      </c>
      <c r="E60" s="84" t="s">
        <v>175</v>
      </c>
      <c r="F60" s="84" t="s">
        <v>175</v>
      </c>
      <c r="G60" s="84" t="s">
        <v>175</v>
      </c>
      <c r="H60" s="84" t="s">
        <v>175</v>
      </c>
      <c r="I60" s="84" t="s">
        <v>175</v>
      </c>
      <c r="J60" s="84" t="s">
        <v>175</v>
      </c>
      <c r="K60" s="84" t="s">
        <v>175</v>
      </c>
      <c r="L60" s="84" t="s">
        <v>175</v>
      </c>
      <c r="M60" s="84" t="s">
        <v>175</v>
      </c>
      <c r="N60" s="84" t="s">
        <v>175</v>
      </c>
      <c r="O60" s="84" t="s">
        <v>175</v>
      </c>
      <c r="P60" s="84" t="s">
        <v>175</v>
      </c>
      <c r="Q60" s="84" t="s">
        <v>175</v>
      </c>
      <c r="R60" s="84" t="s">
        <v>175</v>
      </c>
      <c r="S60" s="84" t="s">
        <v>175</v>
      </c>
      <c r="T60" s="84" t="s">
        <v>175</v>
      </c>
      <c r="U60" s="84">
        <f t="shared" si="1"/>
        <v>11.728</v>
      </c>
      <c r="V60" s="84">
        <f t="shared" si="2"/>
        <v>32.994800000000005</v>
      </c>
      <c r="W60" s="84">
        <f t="shared" si="3"/>
        <v>37.869</v>
      </c>
      <c r="X60" s="84" t="e">
        <f t="shared" si="4"/>
        <v>#VALUE!</v>
      </c>
      <c r="Y60" s="84" t="e">
        <f t="shared" si="5"/>
        <v>#VALUE!</v>
      </c>
      <c r="Z60" s="84" t="e">
        <f t="shared" si="6"/>
        <v>#VALUE!</v>
      </c>
      <c r="AA60" s="84" t="e">
        <f t="shared" si="7"/>
        <v>#VALUE!</v>
      </c>
      <c r="AB60" s="84" t="e">
        <f t="shared" si="8"/>
        <v>#VALUE!</v>
      </c>
      <c r="AC60" s="84" t="e">
        <f t="shared" si="9"/>
        <v>#VALUE!</v>
      </c>
      <c r="AD60" s="84" t="e">
        <f t="shared" si="10"/>
        <v>#VALUE!</v>
      </c>
      <c r="AE60" s="84" t="e">
        <f t="shared" si="11"/>
        <v>#VALUE!</v>
      </c>
      <c r="AF60" s="84" t="e">
        <f t="shared" si="12"/>
        <v>#VALUE!</v>
      </c>
      <c r="AG60" s="84" t="e">
        <f t="shared" si="13"/>
        <v>#VALUE!</v>
      </c>
      <c r="AH60" s="84" t="e">
        <f t="shared" si="14"/>
        <v>#VALUE!</v>
      </c>
      <c r="AI60" s="84" t="e">
        <f t="shared" si="15"/>
        <v>#VALUE!</v>
      </c>
      <c r="AJ60" s="84" t="e">
        <f t="shared" si="16"/>
        <v>#VALUE!</v>
      </c>
      <c r="AK60" s="84" t="e">
        <f t="shared" si="17"/>
        <v>#VALUE!</v>
      </c>
      <c r="AL60" s="84" t="e">
        <f t="shared" si="18"/>
        <v>#VALUE!</v>
      </c>
      <c r="AM60" s="84" t="e">
        <f t="shared" si="19"/>
        <v>#VALUE!</v>
      </c>
    </row>
    <row r="61" spans="1:39" x14ac:dyDescent="0.2">
      <c r="A61" s="84" t="s">
        <v>116</v>
      </c>
      <c r="B61" s="84" t="s">
        <v>175</v>
      </c>
      <c r="C61" s="86">
        <v>-6310.27</v>
      </c>
      <c r="D61" s="84" t="s">
        <v>175</v>
      </c>
      <c r="E61" s="84" t="s">
        <v>175</v>
      </c>
      <c r="F61" s="84" t="s">
        <v>175</v>
      </c>
      <c r="G61" s="84" t="s">
        <v>175</v>
      </c>
      <c r="H61" s="84" t="s">
        <v>175</v>
      </c>
      <c r="I61" s="84" t="s">
        <v>175</v>
      </c>
      <c r="J61" s="84" t="s">
        <v>175</v>
      </c>
      <c r="K61" s="84" t="s">
        <v>175</v>
      </c>
      <c r="L61" s="84" t="s">
        <v>175</v>
      </c>
      <c r="M61" s="86">
        <v>-5277.64</v>
      </c>
      <c r="N61" s="84" t="s">
        <v>175</v>
      </c>
      <c r="O61" s="84" t="s">
        <v>175</v>
      </c>
      <c r="P61" s="84" t="s">
        <v>175</v>
      </c>
      <c r="Q61" s="84" t="s">
        <v>175</v>
      </c>
      <c r="R61" s="84" t="s">
        <v>175</v>
      </c>
      <c r="S61" s="84" t="s">
        <v>175</v>
      </c>
      <c r="T61" s="84" t="s">
        <v>175</v>
      </c>
      <c r="U61" s="84" t="e">
        <f t="shared" si="1"/>
        <v>#VALUE!</v>
      </c>
      <c r="V61" s="84">
        <f t="shared" si="2"/>
        <v>-6.31027</v>
      </c>
      <c r="W61" s="84" t="e">
        <f t="shared" si="3"/>
        <v>#VALUE!</v>
      </c>
      <c r="X61" s="84" t="e">
        <f t="shared" si="4"/>
        <v>#VALUE!</v>
      </c>
      <c r="Y61" s="84" t="e">
        <f t="shared" si="5"/>
        <v>#VALUE!</v>
      </c>
      <c r="Z61" s="84" t="e">
        <f t="shared" si="6"/>
        <v>#VALUE!</v>
      </c>
      <c r="AA61" s="84" t="e">
        <f t="shared" si="7"/>
        <v>#VALUE!</v>
      </c>
      <c r="AB61" s="84" t="e">
        <f t="shared" si="8"/>
        <v>#VALUE!</v>
      </c>
      <c r="AC61" s="84" t="e">
        <f t="shared" si="9"/>
        <v>#VALUE!</v>
      </c>
      <c r="AD61" s="84" t="e">
        <f t="shared" si="10"/>
        <v>#VALUE!</v>
      </c>
      <c r="AE61" s="84" t="e">
        <f t="shared" si="11"/>
        <v>#VALUE!</v>
      </c>
      <c r="AF61" s="84">
        <f t="shared" si="12"/>
        <v>-5.2776399999999999</v>
      </c>
      <c r="AG61" s="84" t="e">
        <f t="shared" si="13"/>
        <v>#VALUE!</v>
      </c>
      <c r="AH61" s="84" t="e">
        <f t="shared" si="14"/>
        <v>#VALUE!</v>
      </c>
      <c r="AI61" s="84" t="e">
        <f t="shared" si="15"/>
        <v>#VALUE!</v>
      </c>
      <c r="AJ61" s="84" t="e">
        <f t="shared" si="16"/>
        <v>#VALUE!</v>
      </c>
      <c r="AK61" s="84" t="e">
        <f t="shared" si="17"/>
        <v>#VALUE!</v>
      </c>
      <c r="AL61" s="84" t="e">
        <f t="shared" si="18"/>
        <v>#VALUE!</v>
      </c>
      <c r="AM61" s="84" t="e">
        <f t="shared" si="19"/>
        <v>#VALUE!</v>
      </c>
    </row>
    <row r="62" spans="1:39" x14ac:dyDescent="0.2">
      <c r="A62" s="84" t="s">
        <v>10</v>
      </c>
      <c r="B62" s="86">
        <v>56653.9</v>
      </c>
      <c r="C62" s="86">
        <v>61203.1</v>
      </c>
      <c r="D62" s="86">
        <v>57999.26</v>
      </c>
      <c r="E62" s="86">
        <v>54300.85</v>
      </c>
      <c r="F62" s="86">
        <v>57663.85</v>
      </c>
      <c r="G62" s="86">
        <v>56222.879999999997</v>
      </c>
      <c r="H62" s="86">
        <v>52473.49</v>
      </c>
      <c r="I62" s="86">
        <v>50016.28</v>
      </c>
      <c r="J62" s="86">
        <v>51982.81</v>
      </c>
      <c r="K62" s="86">
        <v>53681.91</v>
      </c>
      <c r="L62" s="86">
        <v>61131.73</v>
      </c>
      <c r="M62" s="86">
        <v>56252.99</v>
      </c>
      <c r="N62" s="86">
        <v>40059.050000000003</v>
      </c>
      <c r="O62" s="86">
        <v>47403.86</v>
      </c>
      <c r="P62" s="86">
        <v>53971.17</v>
      </c>
      <c r="Q62" s="86">
        <v>41161.629999999997</v>
      </c>
      <c r="R62" s="86">
        <v>27217.75</v>
      </c>
      <c r="S62" s="86">
        <v>50304.82</v>
      </c>
      <c r="T62" s="86">
        <v>42747.040000000001</v>
      </c>
      <c r="U62" s="84">
        <f t="shared" si="1"/>
        <v>56.6539</v>
      </c>
      <c r="V62" s="84">
        <f t="shared" si="2"/>
        <v>61.203099999999999</v>
      </c>
      <c r="W62" s="84">
        <f t="shared" si="3"/>
        <v>57.99926</v>
      </c>
      <c r="X62" s="84">
        <f t="shared" si="4"/>
        <v>54.300849999999997</v>
      </c>
      <c r="Y62" s="84">
        <f t="shared" si="5"/>
        <v>57.663849999999996</v>
      </c>
      <c r="Z62" s="84">
        <f t="shared" si="6"/>
        <v>56.222879999999996</v>
      </c>
      <c r="AA62" s="84">
        <f t="shared" si="7"/>
        <v>52.473489999999998</v>
      </c>
      <c r="AB62" s="84">
        <f t="shared" si="8"/>
        <v>50.016280000000002</v>
      </c>
      <c r="AC62" s="84">
        <f t="shared" si="9"/>
        <v>51.982810000000001</v>
      </c>
      <c r="AD62" s="84">
        <f t="shared" si="10"/>
        <v>53.681910000000002</v>
      </c>
      <c r="AE62" s="84">
        <f t="shared" si="11"/>
        <v>61.131730000000005</v>
      </c>
      <c r="AF62" s="84">
        <f t="shared" si="12"/>
        <v>56.252989999999997</v>
      </c>
      <c r="AG62" s="84">
        <f t="shared" si="13"/>
        <v>40.059050000000006</v>
      </c>
      <c r="AH62" s="84">
        <f t="shared" si="14"/>
        <v>47.403860000000002</v>
      </c>
      <c r="AI62" s="84">
        <f t="shared" si="15"/>
        <v>53.971170000000001</v>
      </c>
      <c r="AJ62" s="84">
        <f t="shared" si="16"/>
        <v>41.161629999999995</v>
      </c>
      <c r="AK62" s="84">
        <f t="shared" si="17"/>
        <v>27.217749999999999</v>
      </c>
      <c r="AL62" s="84">
        <f t="shared" si="18"/>
        <v>50.304819999999999</v>
      </c>
      <c r="AM62" s="84">
        <f t="shared" si="19"/>
        <v>42.747039999999998</v>
      </c>
    </row>
    <row r="63" spans="1:39" x14ac:dyDescent="0.2">
      <c r="A63" s="84" t="s">
        <v>11</v>
      </c>
      <c r="B63" s="86">
        <v>531764.13</v>
      </c>
      <c r="C63" s="86">
        <v>519460.57</v>
      </c>
      <c r="D63" s="86">
        <v>526691.42000000004</v>
      </c>
      <c r="E63" s="86">
        <v>538337.84</v>
      </c>
      <c r="F63" s="86">
        <v>533832.94999999995</v>
      </c>
      <c r="G63" s="86">
        <v>546357.39</v>
      </c>
      <c r="H63" s="86">
        <v>530942.77</v>
      </c>
      <c r="I63" s="86">
        <v>539104.21</v>
      </c>
      <c r="J63" s="86">
        <v>530596.55000000005</v>
      </c>
      <c r="K63" s="86">
        <v>521654.53</v>
      </c>
      <c r="L63" s="86">
        <v>522590.15</v>
      </c>
      <c r="M63" s="86">
        <v>521547.85</v>
      </c>
      <c r="N63" s="86">
        <v>522761.39</v>
      </c>
      <c r="O63" s="86">
        <v>507360.23</v>
      </c>
      <c r="P63" s="86">
        <v>498769.68</v>
      </c>
      <c r="Q63" s="86">
        <v>494207.61</v>
      </c>
      <c r="R63" s="86">
        <v>474177.72</v>
      </c>
      <c r="S63" s="86">
        <v>485390.15</v>
      </c>
      <c r="T63" s="86">
        <v>456279.79</v>
      </c>
      <c r="U63" s="84">
        <f t="shared" si="1"/>
        <v>531.76413000000002</v>
      </c>
      <c r="V63" s="84">
        <f t="shared" si="2"/>
        <v>519.46056999999996</v>
      </c>
      <c r="W63" s="84">
        <f t="shared" si="3"/>
        <v>526.69141999999999</v>
      </c>
      <c r="X63" s="84">
        <f t="shared" si="4"/>
        <v>538.33783999999991</v>
      </c>
      <c r="Y63" s="84">
        <f t="shared" si="5"/>
        <v>533.83294999999998</v>
      </c>
      <c r="Z63" s="84">
        <f t="shared" si="6"/>
        <v>546.35739000000001</v>
      </c>
      <c r="AA63" s="84">
        <f t="shared" si="7"/>
        <v>530.94277</v>
      </c>
      <c r="AB63" s="84">
        <f t="shared" si="8"/>
        <v>539.10420999999997</v>
      </c>
      <c r="AC63" s="84">
        <f t="shared" si="9"/>
        <v>530.59655000000009</v>
      </c>
      <c r="AD63" s="84">
        <f t="shared" si="10"/>
        <v>521.65453000000002</v>
      </c>
      <c r="AE63" s="84">
        <f t="shared" si="11"/>
        <v>522.59014999999999</v>
      </c>
      <c r="AF63" s="84">
        <f t="shared" si="12"/>
        <v>521.54784999999993</v>
      </c>
      <c r="AG63" s="84">
        <f t="shared" si="13"/>
        <v>522.76139000000001</v>
      </c>
      <c r="AH63" s="84">
        <f t="shared" si="14"/>
        <v>507.36023</v>
      </c>
      <c r="AI63" s="84">
        <f t="shared" si="15"/>
        <v>498.76967999999999</v>
      </c>
      <c r="AJ63" s="84">
        <f t="shared" si="16"/>
        <v>494.20760999999999</v>
      </c>
      <c r="AK63" s="84">
        <f t="shared" si="17"/>
        <v>474.17771999999997</v>
      </c>
      <c r="AL63" s="84">
        <f t="shared" si="18"/>
        <v>485.39015000000001</v>
      </c>
      <c r="AM63" s="84">
        <f t="shared" si="19"/>
        <v>456.27978999999999</v>
      </c>
    </row>
    <row r="64" spans="1:39" x14ac:dyDescent="0.2">
      <c r="A64" s="84" t="s">
        <v>57</v>
      </c>
      <c r="B64" s="84" t="s">
        <v>175</v>
      </c>
      <c r="C64" s="86">
        <v>-494351.35999999999</v>
      </c>
      <c r="D64" s="84" t="s">
        <v>175</v>
      </c>
      <c r="E64" s="84" t="s">
        <v>175</v>
      </c>
      <c r="F64" s="84" t="s">
        <v>175</v>
      </c>
      <c r="G64" s="84" t="s">
        <v>175</v>
      </c>
      <c r="H64" s="84" t="s">
        <v>175</v>
      </c>
      <c r="I64" s="86">
        <v>-57995.95</v>
      </c>
      <c r="J64" s="84" t="s">
        <v>175</v>
      </c>
      <c r="K64" s="84" t="s">
        <v>175</v>
      </c>
      <c r="L64" s="84" t="s">
        <v>175</v>
      </c>
      <c r="M64" s="84" t="s">
        <v>175</v>
      </c>
      <c r="N64" s="84" t="s">
        <v>175</v>
      </c>
      <c r="O64" s="84" t="s">
        <v>175</v>
      </c>
      <c r="P64" s="84" t="s">
        <v>175</v>
      </c>
      <c r="Q64" s="84" t="s">
        <v>175</v>
      </c>
      <c r="R64" s="84" t="s">
        <v>175</v>
      </c>
      <c r="S64" s="84" t="s">
        <v>175</v>
      </c>
      <c r="T64" s="84" t="s">
        <v>175</v>
      </c>
      <c r="U64" s="84" t="e">
        <f t="shared" si="1"/>
        <v>#VALUE!</v>
      </c>
      <c r="V64" s="84">
        <f t="shared" si="2"/>
        <v>-494.35136</v>
      </c>
      <c r="W64" s="84" t="e">
        <f t="shared" si="3"/>
        <v>#VALUE!</v>
      </c>
      <c r="X64" s="84" t="e">
        <f t="shared" si="4"/>
        <v>#VALUE!</v>
      </c>
      <c r="Y64" s="84" t="e">
        <f t="shared" si="5"/>
        <v>#VALUE!</v>
      </c>
      <c r="Z64" s="84" t="e">
        <f t="shared" si="6"/>
        <v>#VALUE!</v>
      </c>
      <c r="AA64" s="84" t="e">
        <f t="shared" si="7"/>
        <v>#VALUE!</v>
      </c>
      <c r="AB64" s="84">
        <f t="shared" si="8"/>
        <v>-57.995950000000001</v>
      </c>
      <c r="AC64" s="84" t="e">
        <f t="shared" si="9"/>
        <v>#VALUE!</v>
      </c>
      <c r="AD64" s="84" t="e">
        <f t="shared" si="10"/>
        <v>#VALUE!</v>
      </c>
      <c r="AE64" s="84" t="e">
        <f t="shared" si="11"/>
        <v>#VALUE!</v>
      </c>
      <c r="AF64" s="84" t="e">
        <f t="shared" si="12"/>
        <v>#VALUE!</v>
      </c>
      <c r="AG64" s="84" t="e">
        <f t="shared" si="13"/>
        <v>#VALUE!</v>
      </c>
      <c r="AH64" s="84" t="e">
        <f t="shared" si="14"/>
        <v>#VALUE!</v>
      </c>
      <c r="AI64" s="84" t="e">
        <f t="shared" si="15"/>
        <v>#VALUE!</v>
      </c>
      <c r="AJ64" s="84" t="e">
        <f t="shared" si="16"/>
        <v>#VALUE!</v>
      </c>
      <c r="AK64" s="84" t="e">
        <f t="shared" si="17"/>
        <v>#VALUE!</v>
      </c>
      <c r="AL64" s="84" t="e">
        <f t="shared" si="18"/>
        <v>#VALUE!</v>
      </c>
      <c r="AM64" s="84" t="e">
        <f t="shared" si="19"/>
        <v>#VALUE!</v>
      </c>
    </row>
    <row r="65" spans="1:39" x14ac:dyDescent="0.2">
      <c r="A65" s="84" t="s">
        <v>117</v>
      </c>
      <c r="B65" s="84" t="s">
        <v>175</v>
      </c>
      <c r="C65" s="84" t="s">
        <v>175</v>
      </c>
      <c r="D65" s="84" t="s">
        <v>175</v>
      </c>
      <c r="E65" s="84" t="s">
        <v>175</v>
      </c>
      <c r="F65" s="84" t="s">
        <v>175</v>
      </c>
      <c r="G65" s="84" t="s">
        <v>175</v>
      </c>
      <c r="H65" s="84" t="s">
        <v>175</v>
      </c>
      <c r="I65" s="86">
        <v>19819.259999999998</v>
      </c>
      <c r="J65" s="84" t="s">
        <v>175</v>
      </c>
      <c r="K65" s="84" t="s">
        <v>175</v>
      </c>
      <c r="L65" s="84" t="s">
        <v>175</v>
      </c>
      <c r="M65" s="84" t="s">
        <v>175</v>
      </c>
      <c r="N65" s="84" t="s">
        <v>175</v>
      </c>
      <c r="O65" s="84" t="s">
        <v>175</v>
      </c>
      <c r="P65" s="84" t="s">
        <v>175</v>
      </c>
      <c r="Q65" s="84" t="s">
        <v>175</v>
      </c>
      <c r="R65" s="84" t="s">
        <v>175</v>
      </c>
      <c r="S65" s="84" t="s">
        <v>175</v>
      </c>
      <c r="T65" s="84" t="s">
        <v>175</v>
      </c>
      <c r="U65" s="84" t="e">
        <f t="shared" si="1"/>
        <v>#VALUE!</v>
      </c>
      <c r="V65" s="84" t="e">
        <f t="shared" si="2"/>
        <v>#VALUE!</v>
      </c>
      <c r="W65" s="84" t="e">
        <f t="shared" si="3"/>
        <v>#VALUE!</v>
      </c>
      <c r="X65" s="84" t="e">
        <f t="shared" si="4"/>
        <v>#VALUE!</v>
      </c>
      <c r="Y65" s="84" t="e">
        <f t="shared" si="5"/>
        <v>#VALUE!</v>
      </c>
      <c r="Z65" s="84" t="e">
        <f t="shared" si="6"/>
        <v>#VALUE!</v>
      </c>
      <c r="AA65" s="84" t="e">
        <f t="shared" si="7"/>
        <v>#VALUE!</v>
      </c>
      <c r="AB65" s="84">
        <f t="shared" si="8"/>
        <v>19.81926</v>
      </c>
      <c r="AC65" s="84" t="e">
        <f t="shared" si="9"/>
        <v>#VALUE!</v>
      </c>
      <c r="AD65" s="84" t="e">
        <f t="shared" si="10"/>
        <v>#VALUE!</v>
      </c>
      <c r="AE65" s="84" t="e">
        <f t="shared" si="11"/>
        <v>#VALUE!</v>
      </c>
      <c r="AF65" s="84" t="e">
        <f t="shared" si="12"/>
        <v>#VALUE!</v>
      </c>
      <c r="AG65" s="84" t="e">
        <f t="shared" si="13"/>
        <v>#VALUE!</v>
      </c>
      <c r="AH65" s="84" t="e">
        <f t="shared" si="14"/>
        <v>#VALUE!</v>
      </c>
      <c r="AI65" s="84" t="e">
        <f t="shared" si="15"/>
        <v>#VALUE!</v>
      </c>
      <c r="AJ65" s="84" t="e">
        <f t="shared" si="16"/>
        <v>#VALUE!</v>
      </c>
      <c r="AK65" s="84" t="e">
        <f t="shared" si="17"/>
        <v>#VALUE!</v>
      </c>
      <c r="AL65" s="84" t="e">
        <f t="shared" si="18"/>
        <v>#VALUE!</v>
      </c>
      <c r="AM65" s="84" t="e">
        <f t="shared" si="19"/>
        <v>#VALUE!</v>
      </c>
    </row>
    <row r="66" spans="1:39" x14ac:dyDescent="0.2">
      <c r="A66" s="84" t="s">
        <v>12</v>
      </c>
      <c r="B66" s="86">
        <v>46353.41</v>
      </c>
      <c r="C66" s="86">
        <v>11728.1</v>
      </c>
      <c r="D66" s="86">
        <v>9502.84</v>
      </c>
      <c r="E66" s="86">
        <v>12795.75</v>
      </c>
      <c r="F66" s="86">
        <v>14044.86</v>
      </c>
      <c r="G66" s="84" t="s">
        <v>175</v>
      </c>
      <c r="H66" s="84" t="s">
        <v>175</v>
      </c>
      <c r="I66" s="86">
        <v>4605.7299999999996</v>
      </c>
      <c r="J66" s="86">
        <v>10018.09</v>
      </c>
      <c r="K66" s="86">
        <v>9844.42</v>
      </c>
      <c r="L66" s="86">
        <v>10428.84</v>
      </c>
      <c r="M66" s="86">
        <v>11139.53</v>
      </c>
      <c r="N66" s="86">
        <v>11408.13</v>
      </c>
      <c r="O66" s="86">
        <v>12218.69</v>
      </c>
      <c r="P66" s="84" t="s">
        <v>175</v>
      </c>
      <c r="Q66" s="84" t="s">
        <v>175</v>
      </c>
      <c r="R66" s="84" t="s">
        <v>175</v>
      </c>
      <c r="S66" s="84" t="s">
        <v>175</v>
      </c>
      <c r="T66" s="84" t="s">
        <v>175</v>
      </c>
      <c r="U66" s="84">
        <f t="shared" si="1"/>
        <v>46.353410000000004</v>
      </c>
      <c r="V66" s="84">
        <f t="shared" si="2"/>
        <v>11.7281</v>
      </c>
      <c r="W66" s="84">
        <f t="shared" si="3"/>
        <v>9.5028400000000008</v>
      </c>
      <c r="X66" s="84">
        <f t="shared" si="4"/>
        <v>12.79575</v>
      </c>
      <c r="Y66" s="84">
        <f t="shared" si="5"/>
        <v>14.04486</v>
      </c>
      <c r="Z66" s="84" t="e">
        <f t="shared" si="6"/>
        <v>#VALUE!</v>
      </c>
      <c r="AA66" s="84" t="e">
        <f t="shared" si="7"/>
        <v>#VALUE!</v>
      </c>
      <c r="AB66" s="84">
        <f t="shared" si="8"/>
        <v>4.6057299999999994</v>
      </c>
      <c r="AC66" s="84">
        <f t="shared" si="9"/>
        <v>10.018090000000001</v>
      </c>
      <c r="AD66" s="84">
        <f t="shared" si="10"/>
        <v>9.8444199999999995</v>
      </c>
      <c r="AE66" s="84">
        <f t="shared" si="11"/>
        <v>10.428840000000001</v>
      </c>
      <c r="AF66" s="84">
        <f t="shared" si="12"/>
        <v>11.139530000000001</v>
      </c>
      <c r="AG66" s="84">
        <f t="shared" si="13"/>
        <v>11.40813</v>
      </c>
      <c r="AH66" s="84">
        <f t="shared" si="14"/>
        <v>12.21869</v>
      </c>
      <c r="AI66" s="84" t="e">
        <f t="shared" si="15"/>
        <v>#VALUE!</v>
      </c>
      <c r="AJ66" s="84" t="e">
        <f t="shared" si="16"/>
        <v>#VALUE!</v>
      </c>
      <c r="AK66" s="84" t="e">
        <f t="shared" si="17"/>
        <v>#VALUE!</v>
      </c>
      <c r="AL66" s="84" t="e">
        <f t="shared" si="18"/>
        <v>#VALUE!</v>
      </c>
      <c r="AM66" s="84" t="e">
        <f t="shared" si="19"/>
        <v>#VALUE!</v>
      </c>
    </row>
    <row r="67" spans="1:39" x14ac:dyDescent="0.2">
      <c r="A67" s="84" t="s">
        <v>13</v>
      </c>
      <c r="B67" s="86">
        <v>1223530.68</v>
      </c>
      <c r="C67" s="86">
        <v>1097516.7</v>
      </c>
      <c r="D67" s="86">
        <v>1093248.24</v>
      </c>
      <c r="E67" s="86">
        <v>1112250.08</v>
      </c>
      <c r="F67" s="86">
        <v>1076500.25</v>
      </c>
      <c r="G67" s="86">
        <v>1051000.4099999999</v>
      </c>
      <c r="H67" s="86">
        <v>1017173.13</v>
      </c>
      <c r="I67" s="86">
        <v>1016399.51</v>
      </c>
      <c r="J67" s="86">
        <v>1027385.04</v>
      </c>
      <c r="K67" s="86">
        <v>1042431.07</v>
      </c>
      <c r="L67" s="86">
        <v>1040940.84</v>
      </c>
      <c r="M67" s="86">
        <v>1028718.43</v>
      </c>
      <c r="N67" s="86">
        <v>1003576.92</v>
      </c>
      <c r="O67" s="86">
        <v>1011730.5</v>
      </c>
      <c r="P67" s="86">
        <v>986396.08</v>
      </c>
      <c r="Q67" s="86">
        <v>971952.84</v>
      </c>
      <c r="R67" s="86">
        <v>907521.64</v>
      </c>
      <c r="S67" s="86">
        <v>941694.36</v>
      </c>
      <c r="T67" s="86">
        <v>924607.96</v>
      </c>
      <c r="U67" s="84">
        <f t="shared" ref="U67:U130" si="21">B67/1000</f>
        <v>1223.5306799999998</v>
      </c>
      <c r="V67" s="84">
        <f t="shared" ref="V67:V130" si="22">C67/1000</f>
        <v>1097.5166999999999</v>
      </c>
      <c r="W67" s="84">
        <f t="shared" ref="W67:W130" si="23">D67/1000</f>
        <v>1093.2482399999999</v>
      </c>
      <c r="X67" s="84">
        <f t="shared" ref="X67:X130" si="24">E67/1000</f>
        <v>1112.25008</v>
      </c>
      <c r="Y67" s="84">
        <f t="shared" ref="Y67:Y130" si="25">F67/1000</f>
        <v>1076.5002500000001</v>
      </c>
      <c r="Z67" s="84">
        <f t="shared" ref="Z67:Z130" si="26">G67/1000</f>
        <v>1051.0004099999999</v>
      </c>
      <c r="AA67" s="84">
        <f t="shared" ref="AA67:AA130" si="27">H67/1000</f>
        <v>1017.17313</v>
      </c>
      <c r="AB67" s="84">
        <f t="shared" ref="AB67:AB130" si="28">I67/1000</f>
        <v>1016.39951</v>
      </c>
      <c r="AC67" s="84">
        <f t="shared" ref="AC67:AC130" si="29">J67/1000</f>
        <v>1027.3850400000001</v>
      </c>
      <c r="AD67" s="84">
        <f t="shared" ref="AD67:AD130" si="30">K67/1000</f>
        <v>1042.4310699999999</v>
      </c>
      <c r="AE67" s="84">
        <f t="shared" ref="AE67:AE130" si="31">L67/1000</f>
        <v>1040.94084</v>
      </c>
      <c r="AF67" s="84">
        <f t="shared" ref="AF67:AF130" si="32">M67/1000</f>
        <v>1028.7184300000001</v>
      </c>
      <c r="AG67" s="84">
        <f t="shared" ref="AG67:AG130" si="33">N67/1000</f>
        <v>1003.5769200000001</v>
      </c>
      <c r="AH67" s="84">
        <f t="shared" ref="AH67:AH130" si="34">O67/1000</f>
        <v>1011.7305</v>
      </c>
      <c r="AI67" s="84">
        <f t="shared" ref="AI67:AI130" si="35">P67/1000</f>
        <v>986.39607999999998</v>
      </c>
      <c r="AJ67" s="84">
        <f t="shared" ref="AJ67:AJ130" si="36">Q67/1000</f>
        <v>971.95283999999992</v>
      </c>
      <c r="AK67" s="84">
        <f t="shared" ref="AK67:AK130" si="37">R67/1000</f>
        <v>907.52164000000005</v>
      </c>
      <c r="AL67" s="84">
        <f t="shared" ref="AL67:AL130" si="38">S67/1000</f>
        <v>941.69435999999996</v>
      </c>
      <c r="AM67" s="84">
        <f t="shared" ref="AM67:AM130" si="39">T67/1000</f>
        <v>924.60795999999993</v>
      </c>
    </row>
    <row r="68" spans="1:39" x14ac:dyDescent="0.2">
      <c r="A68" s="84" t="s">
        <v>153</v>
      </c>
      <c r="B68" s="86">
        <v>-16824</v>
      </c>
      <c r="C68" s="86">
        <v>-5298.29</v>
      </c>
      <c r="D68" s="86">
        <v>-5356.46</v>
      </c>
      <c r="E68" s="86">
        <v>-3428.22</v>
      </c>
      <c r="F68" s="86">
        <v>4337.84</v>
      </c>
      <c r="G68" s="86">
        <v>6532.62</v>
      </c>
      <c r="H68" s="86">
        <v>9607.27</v>
      </c>
      <c r="I68" s="86">
        <v>13212.8</v>
      </c>
      <c r="J68" s="86">
        <v>16129.03</v>
      </c>
      <c r="K68" s="86">
        <v>20686.490000000002</v>
      </c>
      <c r="L68" s="86">
        <v>22927.05</v>
      </c>
      <c r="M68" s="86">
        <v>24915.25</v>
      </c>
      <c r="N68" s="86">
        <v>23113.67</v>
      </c>
      <c r="O68" s="86">
        <v>23793.09</v>
      </c>
      <c r="P68" s="84" t="s">
        <v>175</v>
      </c>
      <c r="Q68" s="84" t="s">
        <v>175</v>
      </c>
      <c r="R68" s="84" t="s">
        <v>175</v>
      </c>
      <c r="S68" s="84" t="s">
        <v>175</v>
      </c>
      <c r="T68" s="84" t="s">
        <v>175</v>
      </c>
      <c r="U68" s="84">
        <f t="shared" si="21"/>
        <v>-16.824000000000002</v>
      </c>
      <c r="V68" s="84">
        <f t="shared" si="22"/>
        <v>-5.2982899999999997</v>
      </c>
      <c r="W68" s="84">
        <f t="shared" si="23"/>
        <v>-5.3564600000000002</v>
      </c>
      <c r="X68" s="84">
        <f t="shared" si="24"/>
        <v>-3.4282199999999996</v>
      </c>
      <c r="Y68" s="84">
        <f t="shared" si="25"/>
        <v>4.3378399999999999</v>
      </c>
      <c r="Z68" s="84">
        <f t="shared" si="26"/>
        <v>6.5326199999999996</v>
      </c>
      <c r="AA68" s="84">
        <f t="shared" si="27"/>
        <v>9.6072699999999998</v>
      </c>
      <c r="AB68" s="84">
        <f t="shared" si="28"/>
        <v>13.2128</v>
      </c>
      <c r="AC68" s="84">
        <f t="shared" si="29"/>
        <v>16.12903</v>
      </c>
      <c r="AD68" s="84">
        <f t="shared" si="30"/>
        <v>20.686490000000003</v>
      </c>
      <c r="AE68" s="84">
        <f t="shared" si="31"/>
        <v>22.927049999999998</v>
      </c>
      <c r="AF68" s="84">
        <f t="shared" si="32"/>
        <v>24.91525</v>
      </c>
      <c r="AG68" s="84">
        <f t="shared" si="33"/>
        <v>23.113669999999999</v>
      </c>
      <c r="AH68" s="84">
        <f t="shared" si="34"/>
        <v>23.793089999999999</v>
      </c>
      <c r="AI68" s="84" t="e">
        <f t="shared" si="35"/>
        <v>#VALUE!</v>
      </c>
      <c r="AJ68" s="84" t="e">
        <f t="shared" si="36"/>
        <v>#VALUE!</v>
      </c>
      <c r="AK68" s="84" t="e">
        <f t="shared" si="37"/>
        <v>#VALUE!</v>
      </c>
      <c r="AL68" s="84" t="e">
        <f t="shared" si="38"/>
        <v>#VALUE!</v>
      </c>
      <c r="AM68" s="84" t="e">
        <f t="shared" si="39"/>
        <v>#VALUE!</v>
      </c>
    </row>
    <row r="69" spans="1:39" x14ac:dyDescent="0.2">
      <c r="A69" s="84" t="s">
        <v>14</v>
      </c>
      <c r="B69" s="86">
        <v>102821.25</v>
      </c>
      <c r="C69" s="86">
        <v>105304.62</v>
      </c>
      <c r="D69" s="86">
        <v>106839.36</v>
      </c>
      <c r="E69" s="86">
        <v>110215.34</v>
      </c>
      <c r="F69" s="86">
        <v>115301.42</v>
      </c>
      <c r="G69" s="86">
        <v>120906.94</v>
      </c>
      <c r="H69" s="86">
        <v>120077.45</v>
      </c>
      <c r="I69" s="86">
        <v>124580.1</v>
      </c>
      <c r="J69" s="86">
        <v>125051.11</v>
      </c>
      <c r="K69" s="86">
        <v>124589.18</v>
      </c>
      <c r="L69" s="86">
        <v>128779.99</v>
      </c>
      <c r="M69" s="86">
        <v>128977.21</v>
      </c>
      <c r="N69" s="86">
        <v>132641.13</v>
      </c>
      <c r="O69" s="86">
        <v>129155.08</v>
      </c>
      <c r="P69" s="86">
        <v>133705.01999999999</v>
      </c>
      <c r="Q69" s="86">
        <v>127918.44</v>
      </c>
      <c r="R69" s="86">
        <v>121438.43</v>
      </c>
      <c r="S69" s="86">
        <v>115031.18</v>
      </c>
      <c r="T69" s="86">
        <v>111806.15</v>
      </c>
      <c r="U69" s="84">
        <f t="shared" si="21"/>
        <v>102.82125000000001</v>
      </c>
      <c r="V69" s="84">
        <f t="shared" si="22"/>
        <v>105.30462</v>
      </c>
      <c r="W69" s="84">
        <f t="shared" si="23"/>
        <v>106.83936</v>
      </c>
      <c r="X69" s="84">
        <f t="shared" si="24"/>
        <v>110.21534</v>
      </c>
      <c r="Y69" s="84">
        <f t="shared" si="25"/>
        <v>115.30141999999999</v>
      </c>
      <c r="Z69" s="84">
        <f t="shared" si="26"/>
        <v>120.90694000000001</v>
      </c>
      <c r="AA69" s="84">
        <f t="shared" si="27"/>
        <v>120.07745</v>
      </c>
      <c r="AB69" s="84">
        <f t="shared" si="28"/>
        <v>124.5801</v>
      </c>
      <c r="AC69" s="84">
        <f t="shared" si="29"/>
        <v>125.05110999999999</v>
      </c>
      <c r="AD69" s="84">
        <f t="shared" si="30"/>
        <v>124.58918</v>
      </c>
      <c r="AE69" s="84">
        <f t="shared" si="31"/>
        <v>128.77999</v>
      </c>
      <c r="AF69" s="84">
        <f t="shared" si="32"/>
        <v>128.97721000000001</v>
      </c>
      <c r="AG69" s="84">
        <f t="shared" si="33"/>
        <v>132.64113</v>
      </c>
      <c r="AH69" s="84">
        <f t="shared" si="34"/>
        <v>129.15508</v>
      </c>
      <c r="AI69" s="84">
        <f t="shared" si="35"/>
        <v>133.70501999999999</v>
      </c>
      <c r="AJ69" s="84">
        <f t="shared" si="36"/>
        <v>127.91844</v>
      </c>
      <c r="AK69" s="84">
        <f t="shared" si="37"/>
        <v>121.43843</v>
      </c>
      <c r="AL69" s="84">
        <f t="shared" si="38"/>
        <v>115.03117999999999</v>
      </c>
      <c r="AM69" s="84">
        <f t="shared" si="39"/>
        <v>111.80614999999999</v>
      </c>
    </row>
    <row r="70" spans="1:39" x14ac:dyDescent="0.2">
      <c r="A70" s="84" t="s">
        <v>154</v>
      </c>
      <c r="B70" s="84" t="s">
        <v>175</v>
      </c>
      <c r="C70" s="86">
        <v>1514.47</v>
      </c>
      <c r="D70" s="84" t="s">
        <v>175</v>
      </c>
      <c r="E70" s="84" t="s">
        <v>175</v>
      </c>
      <c r="F70" s="84" t="s">
        <v>175</v>
      </c>
      <c r="G70" s="84" t="s">
        <v>175</v>
      </c>
      <c r="H70" s="84" t="s">
        <v>175</v>
      </c>
      <c r="I70" s="84" t="s">
        <v>175</v>
      </c>
      <c r="J70" s="84" t="s">
        <v>175</v>
      </c>
      <c r="K70" s="84" t="s">
        <v>175</v>
      </c>
      <c r="L70" s="84" t="s">
        <v>175</v>
      </c>
      <c r="M70" s="84" t="s">
        <v>175</v>
      </c>
      <c r="N70" s="84" t="s">
        <v>175</v>
      </c>
      <c r="O70" s="84" t="s">
        <v>175</v>
      </c>
      <c r="P70" s="84" t="s">
        <v>175</v>
      </c>
      <c r="Q70" s="84" t="s">
        <v>175</v>
      </c>
      <c r="R70" s="84" t="s">
        <v>175</v>
      </c>
      <c r="S70" s="84" t="s">
        <v>175</v>
      </c>
      <c r="T70" s="84" t="s">
        <v>175</v>
      </c>
      <c r="U70" s="84" t="e">
        <f t="shared" si="21"/>
        <v>#VALUE!</v>
      </c>
      <c r="V70" s="84">
        <f t="shared" si="22"/>
        <v>1.51447</v>
      </c>
      <c r="W70" s="84" t="e">
        <f t="shared" si="23"/>
        <v>#VALUE!</v>
      </c>
      <c r="X70" s="84" t="e">
        <f t="shared" si="24"/>
        <v>#VALUE!</v>
      </c>
      <c r="Y70" s="84" t="e">
        <f t="shared" si="25"/>
        <v>#VALUE!</v>
      </c>
      <c r="Z70" s="84" t="e">
        <f t="shared" si="26"/>
        <v>#VALUE!</v>
      </c>
      <c r="AA70" s="84" t="e">
        <f t="shared" si="27"/>
        <v>#VALUE!</v>
      </c>
      <c r="AB70" s="84" t="e">
        <f t="shared" si="28"/>
        <v>#VALUE!</v>
      </c>
      <c r="AC70" s="84" t="e">
        <f t="shared" si="29"/>
        <v>#VALUE!</v>
      </c>
      <c r="AD70" s="84" t="e">
        <f t="shared" si="30"/>
        <v>#VALUE!</v>
      </c>
      <c r="AE70" s="84" t="e">
        <f t="shared" si="31"/>
        <v>#VALUE!</v>
      </c>
      <c r="AF70" s="84" t="e">
        <f t="shared" si="32"/>
        <v>#VALUE!</v>
      </c>
      <c r="AG70" s="84" t="e">
        <f t="shared" si="33"/>
        <v>#VALUE!</v>
      </c>
      <c r="AH70" s="84" t="e">
        <f t="shared" si="34"/>
        <v>#VALUE!</v>
      </c>
      <c r="AI70" s="84" t="e">
        <f t="shared" si="35"/>
        <v>#VALUE!</v>
      </c>
      <c r="AJ70" s="84" t="e">
        <f t="shared" si="36"/>
        <v>#VALUE!</v>
      </c>
      <c r="AK70" s="84" t="e">
        <f t="shared" si="37"/>
        <v>#VALUE!</v>
      </c>
      <c r="AL70" s="84" t="e">
        <f t="shared" si="38"/>
        <v>#VALUE!</v>
      </c>
      <c r="AM70" s="84" t="e">
        <f t="shared" si="39"/>
        <v>#VALUE!</v>
      </c>
    </row>
    <row r="71" spans="1:39" x14ac:dyDescent="0.2">
      <c r="A71" s="84" t="s">
        <v>15</v>
      </c>
      <c r="B71" s="86">
        <v>-24803.64</v>
      </c>
      <c r="C71" s="84" t="s">
        <v>175</v>
      </c>
      <c r="D71" s="84" t="s">
        <v>175</v>
      </c>
      <c r="E71" s="84" t="s">
        <v>175</v>
      </c>
      <c r="F71" s="84" t="s">
        <v>175</v>
      </c>
      <c r="G71" s="84" t="s">
        <v>175</v>
      </c>
      <c r="H71" s="84" t="s">
        <v>175</v>
      </c>
      <c r="I71" s="84" t="s">
        <v>175</v>
      </c>
      <c r="J71" s="84" t="s">
        <v>175</v>
      </c>
      <c r="K71" s="84" t="s">
        <v>175</v>
      </c>
      <c r="L71" s="84" t="s">
        <v>175</v>
      </c>
      <c r="M71" s="84" t="s">
        <v>175</v>
      </c>
      <c r="N71" s="84" t="s">
        <v>175</v>
      </c>
      <c r="O71" s="84" t="s">
        <v>175</v>
      </c>
      <c r="P71" s="84" t="s">
        <v>175</v>
      </c>
      <c r="Q71" s="84" t="s">
        <v>175</v>
      </c>
      <c r="R71" s="84" t="s">
        <v>175</v>
      </c>
      <c r="S71" s="84" t="s">
        <v>175</v>
      </c>
      <c r="T71" s="84" t="s">
        <v>175</v>
      </c>
      <c r="U71" s="84">
        <f t="shared" si="21"/>
        <v>-24.803639999999998</v>
      </c>
      <c r="V71" s="84" t="e">
        <f t="shared" si="22"/>
        <v>#VALUE!</v>
      </c>
      <c r="W71" s="84" t="e">
        <f t="shared" si="23"/>
        <v>#VALUE!</v>
      </c>
      <c r="X71" s="84" t="e">
        <f t="shared" si="24"/>
        <v>#VALUE!</v>
      </c>
      <c r="Y71" s="84" t="e">
        <f t="shared" si="25"/>
        <v>#VALUE!</v>
      </c>
      <c r="Z71" s="84" t="e">
        <f t="shared" si="26"/>
        <v>#VALUE!</v>
      </c>
      <c r="AA71" s="84" t="e">
        <f t="shared" si="27"/>
        <v>#VALUE!</v>
      </c>
      <c r="AB71" s="84" t="e">
        <f t="shared" si="28"/>
        <v>#VALUE!</v>
      </c>
      <c r="AC71" s="84" t="e">
        <f t="shared" si="29"/>
        <v>#VALUE!</v>
      </c>
      <c r="AD71" s="84" t="e">
        <f t="shared" si="30"/>
        <v>#VALUE!</v>
      </c>
      <c r="AE71" s="84" t="e">
        <f t="shared" si="31"/>
        <v>#VALUE!</v>
      </c>
      <c r="AF71" s="84" t="e">
        <f t="shared" si="32"/>
        <v>#VALUE!</v>
      </c>
      <c r="AG71" s="84" t="e">
        <f t="shared" si="33"/>
        <v>#VALUE!</v>
      </c>
      <c r="AH71" s="84" t="e">
        <f t="shared" si="34"/>
        <v>#VALUE!</v>
      </c>
      <c r="AI71" s="84" t="e">
        <f t="shared" si="35"/>
        <v>#VALUE!</v>
      </c>
      <c r="AJ71" s="84" t="e">
        <f t="shared" si="36"/>
        <v>#VALUE!</v>
      </c>
      <c r="AK71" s="84" t="e">
        <f t="shared" si="37"/>
        <v>#VALUE!</v>
      </c>
      <c r="AL71" s="84" t="e">
        <f t="shared" si="38"/>
        <v>#VALUE!</v>
      </c>
      <c r="AM71" s="84" t="e">
        <f t="shared" si="39"/>
        <v>#VALUE!</v>
      </c>
    </row>
    <row r="72" spans="1:39" x14ac:dyDescent="0.2">
      <c r="A72" s="84" t="s">
        <v>58</v>
      </c>
      <c r="B72" s="84" t="s">
        <v>175</v>
      </c>
      <c r="C72" s="86">
        <v>-12539.01</v>
      </c>
      <c r="D72" s="84" t="s">
        <v>175</v>
      </c>
      <c r="E72" s="84" t="s">
        <v>175</v>
      </c>
      <c r="F72" s="84" t="s">
        <v>175</v>
      </c>
      <c r="G72" s="84" t="s">
        <v>175</v>
      </c>
      <c r="H72" s="84" t="s">
        <v>175</v>
      </c>
      <c r="I72" s="84" t="s">
        <v>175</v>
      </c>
      <c r="J72" s="84" t="s">
        <v>175</v>
      </c>
      <c r="K72" s="84" t="s">
        <v>175</v>
      </c>
      <c r="L72" s="84" t="s">
        <v>175</v>
      </c>
      <c r="M72" s="84" t="s">
        <v>175</v>
      </c>
      <c r="N72" s="84" t="s">
        <v>175</v>
      </c>
      <c r="O72" s="84" t="s">
        <v>175</v>
      </c>
      <c r="P72" s="84" t="s">
        <v>175</v>
      </c>
      <c r="Q72" s="84" t="s">
        <v>175</v>
      </c>
      <c r="R72" s="84" t="s">
        <v>175</v>
      </c>
      <c r="S72" s="84" t="s">
        <v>175</v>
      </c>
      <c r="T72" s="84" t="s">
        <v>175</v>
      </c>
      <c r="U72" s="84" t="e">
        <f t="shared" si="21"/>
        <v>#VALUE!</v>
      </c>
      <c r="V72" s="84">
        <f t="shared" si="22"/>
        <v>-12.539010000000001</v>
      </c>
      <c r="W72" s="84" t="e">
        <f t="shared" si="23"/>
        <v>#VALUE!</v>
      </c>
      <c r="X72" s="84" t="e">
        <f t="shared" si="24"/>
        <v>#VALUE!</v>
      </c>
      <c r="Y72" s="84" t="e">
        <f t="shared" si="25"/>
        <v>#VALUE!</v>
      </c>
      <c r="Z72" s="84" t="e">
        <f t="shared" si="26"/>
        <v>#VALUE!</v>
      </c>
      <c r="AA72" s="84" t="e">
        <f t="shared" si="27"/>
        <v>#VALUE!</v>
      </c>
      <c r="AB72" s="84" t="e">
        <f t="shared" si="28"/>
        <v>#VALUE!</v>
      </c>
      <c r="AC72" s="84" t="e">
        <f t="shared" si="29"/>
        <v>#VALUE!</v>
      </c>
      <c r="AD72" s="84" t="e">
        <f t="shared" si="30"/>
        <v>#VALUE!</v>
      </c>
      <c r="AE72" s="84" t="e">
        <f t="shared" si="31"/>
        <v>#VALUE!</v>
      </c>
      <c r="AF72" s="84" t="e">
        <f t="shared" si="32"/>
        <v>#VALUE!</v>
      </c>
      <c r="AG72" s="84" t="e">
        <f t="shared" si="33"/>
        <v>#VALUE!</v>
      </c>
      <c r="AH72" s="84" t="e">
        <f t="shared" si="34"/>
        <v>#VALUE!</v>
      </c>
      <c r="AI72" s="84" t="e">
        <f t="shared" si="35"/>
        <v>#VALUE!</v>
      </c>
      <c r="AJ72" s="84" t="e">
        <f t="shared" si="36"/>
        <v>#VALUE!</v>
      </c>
      <c r="AK72" s="84" t="e">
        <f t="shared" si="37"/>
        <v>#VALUE!</v>
      </c>
      <c r="AL72" s="84" t="e">
        <f t="shared" si="38"/>
        <v>#VALUE!</v>
      </c>
      <c r="AM72" s="84" t="e">
        <f t="shared" si="39"/>
        <v>#VALUE!</v>
      </c>
    </row>
    <row r="73" spans="1:39" x14ac:dyDescent="0.2">
      <c r="A73" s="84" t="s">
        <v>118</v>
      </c>
      <c r="B73" s="84" t="s">
        <v>175</v>
      </c>
      <c r="C73" s="86">
        <v>-11286707.039999999</v>
      </c>
      <c r="D73" s="84" t="s">
        <v>175</v>
      </c>
      <c r="E73" s="84" t="s">
        <v>175</v>
      </c>
      <c r="F73" s="84" t="s">
        <v>175</v>
      </c>
      <c r="G73" s="84" t="s">
        <v>175</v>
      </c>
      <c r="H73" s="84" t="s">
        <v>175</v>
      </c>
      <c r="I73" s="84" t="s">
        <v>175</v>
      </c>
      <c r="J73" s="84" t="s">
        <v>175</v>
      </c>
      <c r="K73" s="84" t="s">
        <v>175</v>
      </c>
      <c r="L73" s="84" t="s">
        <v>175</v>
      </c>
      <c r="M73" s="84" t="s">
        <v>175</v>
      </c>
      <c r="N73" s="84" t="s">
        <v>175</v>
      </c>
      <c r="O73" s="84" t="s">
        <v>175</v>
      </c>
      <c r="P73" s="84" t="s">
        <v>175</v>
      </c>
      <c r="Q73" s="84" t="s">
        <v>175</v>
      </c>
      <c r="R73" s="84" t="s">
        <v>175</v>
      </c>
      <c r="S73" s="84" t="s">
        <v>175</v>
      </c>
      <c r="T73" s="84" t="s">
        <v>175</v>
      </c>
      <c r="U73" s="84" t="e">
        <f t="shared" si="21"/>
        <v>#VALUE!</v>
      </c>
      <c r="V73" s="84">
        <f t="shared" si="22"/>
        <v>-11286.707039999999</v>
      </c>
      <c r="W73" s="84" t="e">
        <f t="shared" si="23"/>
        <v>#VALUE!</v>
      </c>
      <c r="X73" s="84" t="e">
        <f t="shared" si="24"/>
        <v>#VALUE!</v>
      </c>
      <c r="Y73" s="84" t="e">
        <f t="shared" si="25"/>
        <v>#VALUE!</v>
      </c>
      <c r="Z73" s="84" t="e">
        <f t="shared" si="26"/>
        <v>#VALUE!</v>
      </c>
      <c r="AA73" s="84" t="e">
        <f t="shared" si="27"/>
        <v>#VALUE!</v>
      </c>
      <c r="AB73" s="84" t="e">
        <f t="shared" si="28"/>
        <v>#VALUE!</v>
      </c>
      <c r="AC73" s="84" t="e">
        <f t="shared" si="29"/>
        <v>#VALUE!</v>
      </c>
      <c r="AD73" s="84" t="e">
        <f t="shared" si="30"/>
        <v>#VALUE!</v>
      </c>
      <c r="AE73" s="84" t="e">
        <f t="shared" si="31"/>
        <v>#VALUE!</v>
      </c>
      <c r="AF73" s="84" t="e">
        <f t="shared" si="32"/>
        <v>#VALUE!</v>
      </c>
      <c r="AG73" s="84" t="e">
        <f t="shared" si="33"/>
        <v>#VALUE!</v>
      </c>
      <c r="AH73" s="84" t="e">
        <f t="shared" si="34"/>
        <v>#VALUE!</v>
      </c>
      <c r="AI73" s="84" t="e">
        <f t="shared" si="35"/>
        <v>#VALUE!</v>
      </c>
      <c r="AJ73" s="84" t="e">
        <f t="shared" si="36"/>
        <v>#VALUE!</v>
      </c>
      <c r="AK73" s="84" t="e">
        <f t="shared" si="37"/>
        <v>#VALUE!</v>
      </c>
      <c r="AL73" s="84" t="e">
        <f t="shared" si="38"/>
        <v>#VALUE!</v>
      </c>
      <c r="AM73" s="84" t="e">
        <f t="shared" si="39"/>
        <v>#VALUE!</v>
      </c>
    </row>
    <row r="74" spans="1:39" x14ac:dyDescent="0.2">
      <c r="A74" s="84" t="s">
        <v>119</v>
      </c>
      <c r="B74" s="86">
        <v>-57914.79</v>
      </c>
      <c r="C74" s="86">
        <v>-56713.04</v>
      </c>
      <c r="D74" s="86">
        <v>-56073.54</v>
      </c>
      <c r="E74" s="86">
        <v>-55488.79</v>
      </c>
      <c r="F74" s="86">
        <v>-54972.54</v>
      </c>
      <c r="G74" s="86">
        <v>-54589.04</v>
      </c>
      <c r="H74" s="86">
        <v>-53803.39</v>
      </c>
      <c r="I74" s="86">
        <v>-53501.599999999999</v>
      </c>
      <c r="J74" s="86">
        <v>-52591.1</v>
      </c>
      <c r="K74" s="86">
        <v>-52812.639999999999</v>
      </c>
      <c r="L74" s="86">
        <v>-51982.39</v>
      </c>
      <c r="M74" s="86">
        <v>-51572.39</v>
      </c>
      <c r="N74" s="84" t="s">
        <v>175</v>
      </c>
      <c r="O74" s="84" t="s">
        <v>175</v>
      </c>
      <c r="P74" s="84" t="s">
        <v>175</v>
      </c>
      <c r="Q74" s="84" t="s">
        <v>175</v>
      </c>
      <c r="R74" s="84" t="s">
        <v>175</v>
      </c>
      <c r="S74" s="84" t="s">
        <v>175</v>
      </c>
      <c r="T74" s="84" t="s">
        <v>175</v>
      </c>
      <c r="U74" s="84">
        <f t="shared" si="21"/>
        <v>-57.914790000000004</v>
      </c>
      <c r="V74" s="84">
        <f t="shared" si="22"/>
        <v>-56.713039999999999</v>
      </c>
      <c r="W74" s="84">
        <f t="shared" si="23"/>
        <v>-56.073540000000001</v>
      </c>
      <c r="X74" s="84">
        <f t="shared" si="24"/>
        <v>-55.488790000000002</v>
      </c>
      <c r="Y74" s="84">
        <f t="shared" si="25"/>
        <v>-54.972540000000002</v>
      </c>
      <c r="Z74" s="84">
        <f t="shared" si="26"/>
        <v>-54.589040000000004</v>
      </c>
      <c r="AA74" s="84">
        <f t="shared" si="27"/>
        <v>-53.80339</v>
      </c>
      <c r="AB74" s="84">
        <f t="shared" si="28"/>
        <v>-53.501599999999996</v>
      </c>
      <c r="AC74" s="84">
        <f t="shared" si="29"/>
        <v>-52.591099999999997</v>
      </c>
      <c r="AD74" s="84">
        <f t="shared" si="30"/>
        <v>-52.812640000000002</v>
      </c>
      <c r="AE74" s="84">
        <f t="shared" si="31"/>
        <v>-51.982390000000002</v>
      </c>
      <c r="AF74" s="84">
        <f t="shared" si="32"/>
        <v>-51.572389999999999</v>
      </c>
      <c r="AG74" s="84" t="e">
        <f t="shared" si="33"/>
        <v>#VALUE!</v>
      </c>
      <c r="AH74" s="84" t="e">
        <f t="shared" si="34"/>
        <v>#VALUE!</v>
      </c>
      <c r="AI74" s="84" t="e">
        <f t="shared" si="35"/>
        <v>#VALUE!</v>
      </c>
      <c r="AJ74" s="84" t="e">
        <f t="shared" si="36"/>
        <v>#VALUE!</v>
      </c>
      <c r="AK74" s="84" t="e">
        <f t="shared" si="37"/>
        <v>#VALUE!</v>
      </c>
      <c r="AL74" s="84" t="e">
        <f t="shared" si="38"/>
        <v>#VALUE!</v>
      </c>
      <c r="AM74" s="84" t="e">
        <f t="shared" si="39"/>
        <v>#VALUE!</v>
      </c>
    </row>
    <row r="75" spans="1:39" x14ac:dyDescent="0.2">
      <c r="A75" s="84" t="s">
        <v>59</v>
      </c>
      <c r="B75" s="84" t="s">
        <v>175</v>
      </c>
      <c r="C75" s="86">
        <v>5306.72</v>
      </c>
      <c r="D75" s="86">
        <v>6506.74</v>
      </c>
      <c r="E75" s="86">
        <v>7247.87</v>
      </c>
      <c r="F75" s="86">
        <v>7578.51</v>
      </c>
      <c r="G75" s="86">
        <v>7536.59</v>
      </c>
      <c r="H75" s="86">
        <v>7809.69</v>
      </c>
      <c r="I75" s="86">
        <v>7832.32</v>
      </c>
      <c r="J75" s="84" t="s">
        <v>175</v>
      </c>
      <c r="K75" s="84" t="s">
        <v>175</v>
      </c>
      <c r="L75" s="84" t="s">
        <v>175</v>
      </c>
      <c r="M75" s="84" t="s">
        <v>175</v>
      </c>
      <c r="N75" s="84" t="s">
        <v>175</v>
      </c>
      <c r="O75" s="84" t="s">
        <v>175</v>
      </c>
      <c r="P75" s="84" t="s">
        <v>175</v>
      </c>
      <c r="Q75" s="84" t="s">
        <v>175</v>
      </c>
      <c r="R75" s="84" t="s">
        <v>175</v>
      </c>
      <c r="S75" s="84" t="s">
        <v>175</v>
      </c>
      <c r="T75" s="84" t="s">
        <v>175</v>
      </c>
      <c r="U75" s="84" t="e">
        <f t="shared" si="21"/>
        <v>#VALUE!</v>
      </c>
      <c r="V75" s="84">
        <f t="shared" si="22"/>
        <v>5.3067200000000003</v>
      </c>
      <c r="W75" s="84">
        <f t="shared" si="23"/>
        <v>6.5067399999999997</v>
      </c>
      <c r="X75" s="84">
        <f t="shared" si="24"/>
        <v>7.2478699999999998</v>
      </c>
      <c r="Y75" s="84">
        <f t="shared" si="25"/>
        <v>7.5785100000000005</v>
      </c>
      <c r="Z75" s="84">
        <f t="shared" si="26"/>
        <v>7.5365900000000003</v>
      </c>
      <c r="AA75" s="84">
        <f t="shared" si="27"/>
        <v>7.8096899999999998</v>
      </c>
      <c r="AB75" s="84">
        <f t="shared" si="28"/>
        <v>7.8323199999999993</v>
      </c>
      <c r="AC75" s="84" t="e">
        <f t="shared" si="29"/>
        <v>#VALUE!</v>
      </c>
      <c r="AD75" s="84" t="e">
        <f t="shared" si="30"/>
        <v>#VALUE!</v>
      </c>
      <c r="AE75" s="84" t="e">
        <f t="shared" si="31"/>
        <v>#VALUE!</v>
      </c>
      <c r="AF75" s="84" t="e">
        <f t="shared" si="32"/>
        <v>#VALUE!</v>
      </c>
      <c r="AG75" s="84" t="e">
        <f t="shared" si="33"/>
        <v>#VALUE!</v>
      </c>
      <c r="AH75" s="84" t="e">
        <f t="shared" si="34"/>
        <v>#VALUE!</v>
      </c>
      <c r="AI75" s="84" t="e">
        <f t="shared" si="35"/>
        <v>#VALUE!</v>
      </c>
      <c r="AJ75" s="84" t="e">
        <f t="shared" si="36"/>
        <v>#VALUE!</v>
      </c>
      <c r="AK75" s="84" t="e">
        <f t="shared" si="37"/>
        <v>#VALUE!</v>
      </c>
      <c r="AL75" s="84" t="e">
        <f t="shared" si="38"/>
        <v>#VALUE!</v>
      </c>
      <c r="AM75" s="84" t="e">
        <f t="shared" si="39"/>
        <v>#VALUE!</v>
      </c>
    </row>
    <row r="76" spans="1:39" x14ac:dyDescent="0.2">
      <c r="A76" s="84" t="s">
        <v>60</v>
      </c>
      <c r="B76" s="84" t="s">
        <v>175</v>
      </c>
      <c r="C76" s="84" t="s">
        <v>175</v>
      </c>
      <c r="D76" s="86">
        <v>15455.17</v>
      </c>
      <c r="E76" s="84" t="s">
        <v>175</v>
      </c>
      <c r="F76" s="84" t="s">
        <v>175</v>
      </c>
      <c r="G76" s="84" t="s">
        <v>175</v>
      </c>
      <c r="H76" s="84" t="s">
        <v>175</v>
      </c>
      <c r="I76" s="86">
        <v>14478.72</v>
      </c>
      <c r="J76" s="84" t="s">
        <v>175</v>
      </c>
      <c r="K76" s="84" t="s">
        <v>175</v>
      </c>
      <c r="L76" s="84" t="s">
        <v>175</v>
      </c>
      <c r="M76" s="84" t="s">
        <v>175</v>
      </c>
      <c r="N76" s="84" t="s">
        <v>175</v>
      </c>
      <c r="O76" s="84" t="s">
        <v>175</v>
      </c>
      <c r="P76" s="84" t="s">
        <v>175</v>
      </c>
      <c r="Q76" s="84" t="s">
        <v>175</v>
      </c>
      <c r="R76" s="84" t="s">
        <v>175</v>
      </c>
      <c r="S76" s="84" t="s">
        <v>175</v>
      </c>
      <c r="T76" s="84" t="s">
        <v>175</v>
      </c>
      <c r="U76" s="84" t="e">
        <f t="shared" si="21"/>
        <v>#VALUE!</v>
      </c>
      <c r="V76" s="84" t="e">
        <f t="shared" si="22"/>
        <v>#VALUE!</v>
      </c>
      <c r="W76" s="84">
        <f t="shared" si="23"/>
        <v>15.455170000000001</v>
      </c>
      <c r="X76" s="84" t="e">
        <f t="shared" si="24"/>
        <v>#VALUE!</v>
      </c>
      <c r="Y76" s="84" t="e">
        <f t="shared" si="25"/>
        <v>#VALUE!</v>
      </c>
      <c r="Z76" s="84" t="e">
        <f t="shared" si="26"/>
        <v>#VALUE!</v>
      </c>
      <c r="AA76" s="84" t="e">
        <f t="shared" si="27"/>
        <v>#VALUE!</v>
      </c>
      <c r="AB76" s="84">
        <f t="shared" si="28"/>
        <v>14.478719999999999</v>
      </c>
      <c r="AC76" s="84" t="e">
        <f t="shared" si="29"/>
        <v>#VALUE!</v>
      </c>
      <c r="AD76" s="84" t="e">
        <f t="shared" si="30"/>
        <v>#VALUE!</v>
      </c>
      <c r="AE76" s="84" t="e">
        <f t="shared" si="31"/>
        <v>#VALUE!</v>
      </c>
      <c r="AF76" s="84" t="e">
        <f t="shared" si="32"/>
        <v>#VALUE!</v>
      </c>
      <c r="AG76" s="84" t="e">
        <f t="shared" si="33"/>
        <v>#VALUE!</v>
      </c>
      <c r="AH76" s="84" t="e">
        <f t="shared" si="34"/>
        <v>#VALUE!</v>
      </c>
      <c r="AI76" s="84" t="e">
        <f t="shared" si="35"/>
        <v>#VALUE!</v>
      </c>
      <c r="AJ76" s="84" t="e">
        <f t="shared" si="36"/>
        <v>#VALUE!</v>
      </c>
      <c r="AK76" s="84" t="e">
        <f t="shared" si="37"/>
        <v>#VALUE!</v>
      </c>
      <c r="AL76" s="84" t="e">
        <f t="shared" si="38"/>
        <v>#VALUE!</v>
      </c>
      <c r="AM76" s="84" t="e">
        <f t="shared" si="39"/>
        <v>#VALUE!</v>
      </c>
    </row>
    <row r="77" spans="1:39" x14ac:dyDescent="0.2">
      <c r="A77" s="84" t="s">
        <v>61</v>
      </c>
      <c r="B77" s="86">
        <v>95635.74</v>
      </c>
      <c r="C77" s="86">
        <v>73755.78</v>
      </c>
      <c r="D77" s="86">
        <v>72958.37</v>
      </c>
      <c r="E77" s="86">
        <v>79077.350000000006</v>
      </c>
      <c r="F77" s="86">
        <v>77385.36</v>
      </c>
      <c r="G77" s="86">
        <v>75990.47</v>
      </c>
      <c r="H77" s="86">
        <v>78131.61</v>
      </c>
      <c r="I77" s="86">
        <v>75894.960000000006</v>
      </c>
      <c r="J77" s="86">
        <v>76270.78</v>
      </c>
      <c r="K77" s="86">
        <v>75306.77</v>
      </c>
      <c r="L77" s="86">
        <v>75877.16</v>
      </c>
      <c r="M77" s="86">
        <v>76338.710000000006</v>
      </c>
      <c r="N77" s="86">
        <v>73366.539999999994</v>
      </c>
      <c r="O77" s="86">
        <v>74434.19</v>
      </c>
      <c r="P77" s="86">
        <v>72200.38</v>
      </c>
      <c r="Q77" s="86">
        <v>68641.77</v>
      </c>
      <c r="R77" s="86">
        <v>63128.56</v>
      </c>
      <c r="S77" s="86">
        <v>63699.23</v>
      </c>
      <c r="T77" s="86">
        <v>62392.19</v>
      </c>
      <c r="U77" s="84">
        <f t="shared" si="21"/>
        <v>95.635739999999998</v>
      </c>
      <c r="V77" s="84">
        <f t="shared" si="22"/>
        <v>73.755780000000001</v>
      </c>
      <c r="W77" s="84">
        <f t="shared" si="23"/>
        <v>72.958370000000002</v>
      </c>
      <c r="X77" s="84">
        <f t="shared" si="24"/>
        <v>79.07735000000001</v>
      </c>
      <c r="Y77" s="84">
        <f t="shared" si="25"/>
        <v>77.385360000000006</v>
      </c>
      <c r="Z77" s="84">
        <f t="shared" si="26"/>
        <v>75.990470000000002</v>
      </c>
      <c r="AA77" s="84">
        <f t="shared" si="27"/>
        <v>78.131609999999995</v>
      </c>
      <c r="AB77" s="84">
        <f t="shared" si="28"/>
        <v>75.894960000000012</v>
      </c>
      <c r="AC77" s="84">
        <f t="shared" si="29"/>
        <v>76.270780000000002</v>
      </c>
      <c r="AD77" s="84">
        <f t="shared" si="30"/>
        <v>75.30677</v>
      </c>
      <c r="AE77" s="84">
        <f t="shared" si="31"/>
        <v>75.877160000000003</v>
      </c>
      <c r="AF77" s="84">
        <f t="shared" si="32"/>
        <v>76.338710000000006</v>
      </c>
      <c r="AG77" s="84">
        <f t="shared" si="33"/>
        <v>73.366540000000001</v>
      </c>
      <c r="AH77" s="84">
        <f t="shared" si="34"/>
        <v>74.434190000000001</v>
      </c>
      <c r="AI77" s="84">
        <f t="shared" si="35"/>
        <v>72.20038000000001</v>
      </c>
      <c r="AJ77" s="84">
        <f t="shared" si="36"/>
        <v>68.641770000000008</v>
      </c>
      <c r="AK77" s="84">
        <f t="shared" si="37"/>
        <v>63.12856</v>
      </c>
      <c r="AL77" s="84">
        <f t="shared" si="38"/>
        <v>63.69923</v>
      </c>
      <c r="AM77" s="84">
        <f t="shared" si="39"/>
        <v>62.392189999999999</v>
      </c>
    </row>
    <row r="78" spans="1:39" x14ac:dyDescent="0.2">
      <c r="A78" s="84" t="s">
        <v>16</v>
      </c>
      <c r="B78" s="86">
        <v>4713.1400000000003</v>
      </c>
      <c r="C78" s="86">
        <v>4408.16</v>
      </c>
      <c r="D78" s="86">
        <v>4425.38</v>
      </c>
      <c r="E78" s="86">
        <v>4503.09</v>
      </c>
      <c r="F78" s="86">
        <v>4637.6499999999996</v>
      </c>
      <c r="G78" s="86">
        <v>4746.92</v>
      </c>
      <c r="H78" s="86">
        <v>4957.21</v>
      </c>
      <c r="I78" s="86">
        <v>4919.13</v>
      </c>
      <c r="J78" s="86">
        <v>4872.6000000000004</v>
      </c>
      <c r="K78" s="86">
        <v>4890.38</v>
      </c>
      <c r="L78" s="86">
        <v>4844.0200000000004</v>
      </c>
      <c r="M78" s="86">
        <v>4870.96</v>
      </c>
      <c r="N78" s="86">
        <v>4765.22</v>
      </c>
      <c r="O78" s="86">
        <v>5287.4</v>
      </c>
      <c r="P78" s="86">
        <v>5490.94</v>
      </c>
      <c r="Q78" s="86">
        <v>5880.44</v>
      </c>
      <c r="R78" s="86">
        <v>5613.5</v>
      </c>
      <c r="S78" s="86">
        <v>5437.31</v>
      </c>
      <c r="T78" s="86">
        <v>5186.8</v>
      </c>
      <c r="U78" s="84">
        <f t="shared" si="21"/>
        <v>4.7131400000000001</v>
      </c>
      <c r="V78" s="84">
        <f t="shared" si="22"/>
        <v>4.4081599999999996</v>
      </c>
      <c r="W78" s="84">
        <f t="shared" si="23"/>
        <v>4.4253800000000005</v>
      </c>
      <c r="X78" s="84">
        <f t="shared" si="24"/>
        <v>4.5030900000000003</v>
      </c>
      <c r="Y78" s="84">
        <f t="shared" si="25"/>
        <v>4.6376499999999998</v>
      </c>
      <c r="Z78" s="84">
        <f t="shared" si="26"/>
        <v>4.7469200000000003</v>
      </c>
      <c r="AA78" s="84">
        <f t="shared" si="27"/>
        <v>4.9572099999999999</v>
      </c>
      <c r="AB78" s="84">
        <f t="shared" si="28"/>
        <v>4.91913</v>
      </c>
      <c r="AC78" s="84">
        <f t="shared" si="29"/>
        <v>4.8726000000000003</v>
      </c>
      <c r="AD78" s="84">
        <f t="shared" si="30"/>
        <v>4.8903800000000004</v>
      </c>
      <c r="AE78" s="84">
        <f t="shared" si="31"/>
        <v>4.8440200000000004</v>
      </c>
      <c r="AF78" s="84">
        <f t="shared" si="32"/>
        <v>4.8709600000000002</v>
      </c>
      <c r="AG78" s="84">
        <f t="shared" si="33"/>
        <v>4.7652200000000002</v>
      </c>
      <c r="AH78" s="84">
        <f t="shared" si="34"/>
        <v>5.2873999999999999</v>
      </c>
      <c r="AI78" s="84">
        <f t="shared" si="35"/>
        <v>5.4909399999999993</v>
      </c>
      <c r="AJ78" s="84">
        <f t="shared" si="36"/>
        <v>5.8804399999999992</v>
      </c>
      <c r="AK78" s="84">
        <f t="shared" si="37"/>
        <v>5.6135000000000002</v>
      </c>
      <c r="AL78" s="84">
        <f t="shared" si="38"/>
        <v>5.4373100000000001</v>
      </c>
      <c r="AM78" s="84">
        <f t="shared" si="39"/>
        <v>5.1867999999999999</v>
      </c>
    </row>
    <row r="79" spans="1:39" x14ac:dyDescent="0.2">
      <c r="A79" s="84" t="s">
        <v>155</v>
      </c>
      <c r="B79" s="84" t="s">
        <v>175</v>
      </c>
      <c r="C79" s="86">
        <v>1228540.1399999999</v>
      </c>
      <c r="D79" s="84" t="s">
        <v>175</v>
      </c>
      <c r="E79" s="84" t="s">
        <v>175</v>
      </c>
      <c r="F79" s="84" t="s">
        <v>175</v>
      </c>
      <c r="G79" s="84" t="s">
        <v>175</v>
      </c>
      <c r="H79" s="84" t="s">
        <v>175</v>
      </c>
      <c r="I79" s="86">
        <v>1301204.3400000001</v>
      </c>
      <c r="J79" s="84" t="s">
        <v>175</v>
      </c>
      <c r="K79" s="84" t="s">
        <v>175</v>
      </c>
      <c r="L79" s="84" t="s">
        <v>175</v>
      </c>
      <c r="M79" s="84" t="s">
        <v>175</v>
      </c>
      <c r="N79" s="84" t="s">
        <v>175</v>
      </c>
      <c r="O79" s="84" t="s">
        <v>175</v>
      </c>
      <c r="P79" s="84" t="s">
        <v>175</v>
      </c>
      <c r="Q79" s="84" t="s">
        <v>175</v>
      </c>
      <c r="R79" s="84" t="s">
        <v>175</v>
      </c>
      <c r="S79" s="84" t="s">
        <v>175</v>
      </c>
      <c r="T79" s="84" t="s">
        <v>175</v>
      </c>
      <c r="U79" s="84" t="e">
        <f t="shared" si="21"/>
        <v>#VALUE!</v>
      </c>
      <c r="V79" s="84">
        <f t="shared" si="22"/>
        <v>1228.5401399999998</v>
      </c>
      <c r="W79" s="84" t="e">
        <f t="shared" si="23"/>
        <v>#VALUE!</v>
      </c>
      <c r="X79" s="84" t="e">
        <f t="shared" si="24"/>
        <v>#VALUE!</v>
      </c>
      <c r="Y79" s="84" t="e">
        <f t="shared" si="25"/>
        <v>#VALUE!</v>
      </c>
      <c r="Z79" s="84" t="e">
        <f t="shared" si="26"/>
        <v>#VALUE!</v>
      </c>
      <c r="AA79" s="84" t="e">
        <f t="shared" si="27"/>
        <v>#VALUE!</v>
      </c>
      <c r="AB79" s="84">
        <f t="shared" si="28"/>
        <v>1301.20434</v>
      </c>
      <c r="AC79" s="84" t="e">
        <f t="shared" si="29"/>
        <v>#VALUE!</v>
      </c>
      <c r="AD79" s="84" t="e">
        <f t="shared" si="30"/>
        <v>#VALUE!</v>
      </c>
      <c r="AE79" s="84" t="e">
        <f t="shared" si="31"/>
        <v>#VALUE!</v>
      </c>
      <c r="AF79" s="84" t="e">
        <f t="shared" si="32"/>
        <v>#VALUE!</v>
      </c>
      <c r="AG79" s="84" t="e">
        <f t="shared" si="33"/>
        <v>#VALUE!</v>
      </c>
      <c r="AH79" s="84" t="e">
        <f t="shared" si="34"/>
        <v>#VALUE!</v>
      </c>
      <c r="AI79" s="84" t="e">
        <f t="shared" si="35"/>
        <v>#VALUE!</v>
      </c>
      <c r="AJ79" s="84" t="e">
        <f t="shared" si="36"/>
        <v>#VALUE!</v>
      </c>
      <c r="AK79" s="84" t="e">
        <f t="shared" si="37"/>
        <v>#VALUE!</v>
      </c>
      <c r="AL79" s="84" t="e">
        <f t="shared" si="38"/>
        <v>#VALUE!</v>
      </c>
      <c r="AM79" s="84" t="e">
        <f t="shared" si="39"/>
        <v>#VALUE!</v>
      </c>
    </row>
    <row r="80" spans="1:39" x14ac:dyDescent="0.2">
      <c r="A80" s="84" t="s">
        <v>120</v>
      </c>
      <c r="B80" s="86">
        <v>464552.99</v>
      </c>
      <c r="C80" s="86">
        <v>498309.53</v>
      </c>
      <c r="D80" s="84" t="s">
        <v>175</v>
      </c>
      <c r="E80" s="84" t="s">
        <v>175</v>
      </c>
      <c r="F80" s="84" t="s">
        <v>175</v>
      </c>
      <c r="G80" s="84" t="s">
        <v>175</v>
      </c>
      <c r="H80" s="84" t="s">
        <v>175</v>
      </c>
      <c r="I80" s="86">
        <v>1375587.93</v>
      </c>
      <c r="J80" s="84" t="s">
        <v>175</v>
      </c>
      <c r="K80" s="84" t="s">
        <v>175</v>
      </c>
      <c r="L80" s="84" t="s">
        <v>175</v>
      </c>
      <c r="M80" s="84" t="s">
        <v>175</v>
      </c>
      <c r="N80" s="84" t="s">
        <v>175</v>
      </c>
      <c r="O80" s="84" t="s">
        <v>175</v>
      </c>
      <c r="P80" s="84" t="s">
        <v>175</v>
      </c>
      <c r="Q80" s="84" t="s">
        <v>175</v>
      </c>
      <c r="R80" s="84" t="s">
        <v>175</v>
      </c>
      <c r="S80" s="84" t="s">
        <v>175</v>
      </c>
      <c r="T80" s="84" t="s">
        <v>175</v>
      </c>
      <c r="U80" s="84">
        <f t="shared" si="21"/>
        <v>464.55298999999997</v>
      </c>
      <c r="V80" s="84">
        <f t="shared" si="22"/>
        <v>498.30953000000005</v>
      </c>
      <c r="W80" s="84" t="e">
        <f t="shared" si="23"/>
        <v>#VALUE!</v>
      </c>
      <c r="X80" s="84" t="e">
        <f t="shared" si="24"/>
        <v>#VALUE!</v>
      </c>
      <c r="Y80" s="84" t="e">
        <f t="shared" si="25"/>
        <v>#VALUE!</v>
      </c>
      <c r="Z80" s="84" t="e">
        <f t="shared" si="26"/>
        <v>#VALUE!</v>
      </c>
      <c r="AA80" s="84" t="e">
        <f t="shared" si="27"/>
        <v>#VALUE!</v>
      </c>
      <c r="AB80" s="84">
        <f t="shared" si="28"/>
        <v>1375.5879299999999</v>
      </c>
      <c r="AC80" s="84" t="e">
        <f t="shared" si="29"/>
        <v>#VALUE!</v>
      </c>
      <c r="AD80" s="84" t="e">
        <f t="shared" si="30"/>
        <v>#VALUE!</v>
      </c>
      <c r="AE80" s="84" t="e">
        <f t="shared" si="31"/>
        <v>#VALUE!</v>
      </c>
      <c r="AF80" s="84" t="e">
        <f t="shared" si="32"/>
        <v>#VALUE!</v>
      </c>
      <c r="AG80" s="84" t="e">
        <f t="shared" si="33"/>
        <v>#VALUE!</v>
      </c>
      <c r="AH80" s="84" t="e">
        <f t="shared" si="34"/>
        <v>#VALUE!</v>
      </c>
      <c r="AI80" s="84" t="e">
        <f t="shared" si="35"/>
        <v>#VALUE!</v>
      </c>
      <c r="AJ80" s="84" t="e">
        <f t="shared" si="36"/>
        <v>#VALUE!</v>
      </c>
      <c r="AK80" s="84" t="e">
        <f t="shared" si="37"/>
        <v>#VALUE!</v>
      </c>
      <c r="AL80" s="84" t="e">
        <f t="shared" si="38"/>
        <v>#VALUE!</v>
      </c>
      <c r="AM80" s="84" t="e">
        <f t="shared" si="39"/>
        <v>#VALUE!</v>
      </c>
    </row>
    <row r="81" spans="1:39" x14ac:dyDescent="0.2">
      <c r="A81" s="84" t="s">
        <v>62</v>
      </c>
      <c r="B81" s="84" t="s">
        <v>175</v>
      </c>
      <c r="C81" s="86">
        <v>417011.52</v>
      </c>
      <c r="D81" s="84" t="s">
        <v>175</v>
      </c>
      <c r="E81" s="84" t="s">
        <v>175</v>
      </c>
      <c r="F81" s="84" t="s">
        <v>175</v>
      </c>
      <c r="G81" s="84" t="s">
        <v>175</v>
      </c>
      <c r="H81" s="84" t="s">
        <v>175</v>
      </c>
      <c r="I81" s="86">
        <v>492954.67</v>
      </c>
      <c r="J81" s="84" t="s">
        <v>175</v>
      </c>
      <c r="K81" s="84" t="s">
        <v>175</v>
      </c>
      <c r="L81" s="84" t="s">
        <v>175</v>
      </c>
      <c r="M81" s="84" t="s">
        <v>175</v>
      </c>
      <c r="N81" s="84" t="s">
        <v>175</v>
      </c>
      <c r="O81" s="84" t="s">
        <v>175</v>
      </c>
      <c r="P81" s="84" t="s">
        <v>175</v>
      </c>
      <c r="Q81" s="84" t="s">
        <v>175</v>
      </c>
      <c r="R81" s="84" t="s">
        <v>175</v>
      </c>
      <c r="S81" s="84" t="s">
        <v>175</v>
      </c>
      <c r="T81" s="84" t="s">
        <v>175</v>
      </c>
      <c r="U81" s="84" t="e">
        <f t="shared" si="21"/>
        <v>#VALUE!</v>
      </c>
      <c r="V81" s="84">
        <f t="shared" si="22"/>
        <v>417.01152000000002</v>
      </c>
      <c r="W81" s="84" t="e">
        <f t="shared" si="23"/>
        <v>#VALUE!</v>
      </c>
      <c r="X81" s="84" t="e">
        <f t="shared" si="24"/>
        <v>#VALUE!</v>
      </c>
      <c r="Y81" s="84" t="e">
        <f t="shared" si="25"/>
        <v>#VALUE!</v>
      </c>
      <c r="Z81" s="84" t="e">
        <f t="shared" si="26"/>
        <v>#VALUE!</v>
      </c>
      <c r="AA81" s="84" t="e">
        <f t="shared" si="27"/>
        <v>#VALUE!</v>
      </c>
      <c r="AB81" s="84">
        <f t="shared" si="28"/>
        <v>492.95466999999996</v>
      </c>
      <c r="AC81" s="84" t="e">
        <f t="shared" si="29"/>
        <v>#VALUE!</v>
      </c>
      <c r="AD81" s="84" t="e">
        <f t="shared" si="30"/>
        <v>#VALUE!</v>
      </c>
      <c r="AE81" s="84" t="e">
        <f t="shared" si="31"/>
        <v>#VALUE!</v>
      </c>
      <c r="AF81" s="84" t="e">
        <f t="shared" si="32"/>
        <v>#VALUE!</v>
      </c>
      <c r="AG81" s="84" t="e">
        <f t="shared" si="33"/>
        <v>#VALUE!</v>
      </c>
      <c r="AH81" s="84" t="e">
        <f t="shared" si="34"/>
        <v>#VALUE!</v>
      </c>
      <c r="AI81" s="84" t="e">
        <f t="shared" si="35"/>
        <v>#VALUE!</v>
      </c>
      <c r="AJ81" s="84" t="e">
        <f t="shared" si="36"/>
        <v>#VALUE!</v>
      </c>
      <c r="AK81" s="84" t="e">
        <f t="shared" si="37"/>
        <v>#VALUE!</v>
      </c>
      <c r="AL81" s="84" t="e">
        <f t="shared" si="38"/>
        <v>#VALUE!</v>
      </c>
      <c r="AM81" s="84" t="e">
        <f t="shared" si="39"/>
        <v>#VALUE!</v>
      </c>
    </row>
    <row r="82" spans="1:39" x14ac:dyDescent="0.2">
      <c r="A82" s="84" t="s">
        <v>220</v>
      </c>
      <c r="B82" s="84" t="s">
        <v>175</v>
      </c>
      <c r="C82" s="84" t="s">
        <v>175</v>
      </c>
      <c r="D82" s="84" t="s">
        <v>175</v>
      </c>
      <c r="E82" s="84" t="s">
        <v>175</v>
      </c>
      <c r="F82" s="84" t="s">
        <v>175</v>
      </c>
      <c r="G82" s="84" t="s">
        <v>175</v>
      </c>
      <c r="H82" s="84" t="s">
        <v>175</v>
      </c>
      <c r="I82" s="84" t="s">
        <v>175</v>
      </c>
      <c r="J82" s="84" t="s">
        <v>175</v>
      </c>
      <c r="K82" s="84" t="s">
        <v>175</v>
      </c>
      <c r="L82" s="84" t="s">
        <v>175</v>
      </c>
      <c r="M82" s="84" t="s">
        <v>175</v>
      </c>
      <c r="N82" s="84" t="s">
        <v>175</v>
      </c>
      <c r="O82" s="84" t="s">
        <v>175</v>
      </c>
      <c r="P82" s="84" t="s">
        <v>175</v>
      </c>
      <c r="Q82" s="84" t="s">
        <v>175</v>
      </c>
      <c r="R82" s="84" t="s">
        <v>175</v>
      </c>
      <c r="S82" s="84" t="s">
        <v>175</v>
      </c>
      <c r="T82" s="84" t="s">
        <v>175</v>
      </c>
      <c r="U82" s="84" t="e">
        <f t="shared" si="21"/>
        <v>#VALUE!</v>
      </c>
      <c r="V82" s="84" t="e">
        <f t="shared" si="22"/>
        <v>#VALUE!</v>
      </c>
      <c r="W82" s="84" t="e">
        <f t="shared" si="23"/>
        <v>#VALUE!</v>
      </c>
      <c r="X82" s="84" t="e">
        <f t="shared" si="24"/>
        <v>#VALUE!</v>
      </c>
      <c r="Y82" s="84" t="e">
        <f t="shared" si="25"/>
        <v>#VALUE!</v>
      </c>
      <c r="Z82" s="84" t="e">
        <f t="shared" si="26"/>
        <v>#VALUE!</v>
      </c>
      <c r="AA82" s="84" t="e">
        <f t="shared" si="27"/>
        <v>#VALUE!</v>
      </c>
      <c r="AB82" s="84" t="e">
        <f t="shared" si="28"/>
        <v>#VALUE!</v>
      </c>
      <c r="AC82" s="84" t="e">
        <f t="shared" si="29"/>
        <v>#VALUE!</v>
      </c>
      <c r="AD82" s="84" t="e">
        <f t="shared" si="30"/>
        <v>#VALUE!</v>
      </c>
      <c r="AE82" s="84" t="e">
        <f t="shared" si="31"/>
        <v>#VALUE!</v>
      </c>
      <c r="AF82" s="84" t="e">
        <f t="shared" si="32"/>
        <v>#VALUE!</v>
      </c>
      <c r="AG82" s="84" t="e">
        <f t="shared" si="33"/>
        <v>#VALUE!</v>
      </c>
      <c r="AH82" s="84" t="e">
        <f t="shared" si="34"/>
        <v>#VALUE!</v>
      </c>
      <c r="AI82" s="84" t="e">
        <f t="shared" si="35"/>
        <v>#VALUE!</v>
      </c>
      <c r="AJ82" s="84" t="e">
        <f t="shared" si="36"/>
        <v>#VALUE!</v>
      </c>
      <c r="AK82" s="84" t="e">
        <f t="shared" si="37"/>
        <v>#VALUE!</v>
      </c>
      <c r="AL82" s="84" t="e">
        <f t="shared" si="38"/>
        <v>#VALUE!</v>
      </c>
      <c r="AM82" s="84" t="e">
        <f t="shared" si="39"/>
        <v>#VALUE!</v>
      </c>
    </row>
    <row r="83" spans="1:39" x14ac:dyDescent="0.2">
      <c r="A83" s="84" t="s">
        <v>17</v>
      </c>
      <c r="B83" s="86">
        <v>52933.69</v>
      </c>
      <c r="C83" s="86">
        <v>55577.95</v>
      </c>
      <c r="D83" s="86">
        <v>57529.32</v>
      </c>
      <c r="E83" s="86">
        <v>59834.49</v>
      </c>
      <c r="F83" s="86">
        <v>60100.51</v>
      </c>
      <c r="G83" s="86">
        <v>63313.74</v>
      </c>
      <c r="H83" s="86">
        <v>64317.22</v>
      </c>
      <c r="I83" s="86">
        <v>67378.490000000005</v>
      </c>
      <c r="J83" s="86">
        <v>69584.42</v>
      </c>
      <c r="K83" s="86">
        <v>67734.98</v>
      </c>
      <c r="L83" s="86">
        <v>67505.36</v>
      </c>
      <c r="M83" s="86">
        <v>65795.960000000006</v>
      </c>
      <c r="N83" s="86">
        <v>67441.84</v>
      </c>
      <c r="O83" s="86">
        <v>67861.47</v>
      </c>
      <c r="P83" s="86">
        <v>65669.11</v>
      </c>
      <c r="Q83" s="86">
        <v>63888.74</v>
      </c>
      <c r="R83" s="86">
        <v>57816.480000000003</v>
      </c>
      <c r="S83" s="86">
        <v>58037.120000000003</v>
      </c>
      <c r="T83" s="86">
        <v>54111.360000000001</v>
      </c>
      <c r="U83" s="84">
        <f t="shared" si="21"/>
        <v>52.933690000000006</v>
      </c>
      <c r="V83" s="84">
        <f t="shared" si="22"/>
        <v>55.577949999999994</v>
      </c>
      <c r="W83" s="84">
        <f t="shared" si="23"/>
        <v>57.529319999999998</v>
      </c>
      <c r="X83" s="84">
        <f t="shared" si="24"/>
        <v>59.834489999999995</v>
      </c>
      <c r="Y83" s="84">
        <f t="shared" si="25"/>
        <v>60.10051</v>
      </c>
      <c r="Z83" s="84">
        <f t="shared" si="26"/>
        <v>63.313739999999996</v>
      </c>
      <c r="AA83" s="84">
        <f t="shared" si="27"/>
        <v>64.317220000000006</v>
      </c>
      <c r="AB83" s="84">
        <f t="shared" si="28"/>
        <v>67.378489999999999</v>
      </c>
      <c r="AC83" s="84">
        <f t="shared" si="29"/>
        <v>69.584419999999994</v>
      </c>
      <c r="AD83" s="84">
        <f t="shared" si="30"/>
        <v>67.734979999999993</v>
      </c>
      <c r="AE83" s="84">
        <f t="shared" si="31"/>
        <v>67.505359999999996</v>
      </c>
      <c r="AF83" s="84">
        <f t="shared" si="32"/>
        <v>65.795960000000008</v>
      </c>
      <c r="AG83" s="84">
        <f t="shared" si="33"/>
        <v>67.441839999999999</v>
      </c>
      <c r="AH83" s="84">
        <f t="shared" si="34"/>
        <v>67.861469999999997</v>
      </c>
      <c r="AI83" s="84">
        <f t="shared" si="35"/>
        <v>65.669110000000003</v>
      </c>
      <c r="AJ83" s="84">
        <f t="shared" si="36"/>
        <v>63.888739999999999</v>
      </c>
      <c r="AK83" s="84">
        <f t="shared" si="37"/>
        <v>57.816480000000006</v>
      </c>
      <c r="AL83" s="84">
        <f t="shared" si="38"/>
        <v>58.037120000000002</v>
      </c>
      <c r="AM83" s="84">
        <f t="shared" si="39"/>
        <v>54.111359999999998</v>
      </c>
    </row>
    <row r="84" spans="1:39" x14ac:dyDescent="0.2">
      <c r="A84" s="84" t="s">
        <v>121</v>
      </c>
      <c r="B84" s="84" t="s">
        <v>175</v>
      </c>
      <c r="C84" s="84" t="s">
        <v>175</v>
      </c>
      <c r="D84" s="84" t="s">
        <v>175</v>
      </c>
      <c r="E84" s="86">
        <v>62705.88</v>
      </c>
      <c r="F84" s="84" t="s">
        <v>175</v>
      </c>
      <c r="G84" s="84" t="s">
        <v>175</v>
      </c>
      <c r="H84" s="84" t="s">
        <v>175</v>
      </c>
      <c r="I84" s="86">
        <v>72438.720000000001</v>
      </c>
      <c r="J84" s="84" t="s">
        <v>175</v>
      </c>
      <c r="K84" s="84" t="s">
        <v>175</v>
      </c>
      <c r="L84" s="86">
        <v>72135.259999999995</v>
      </c>
      <c r="M84" s="86">
        <v>72696.58</v>
      </c>
      <c r="N84" s="86">
        <v>73312.2</v>
      </c>
      <c r="O84" s="86">
        <v>74656.03</v>
      </c>
      <c r="P84" s="86">
        <v>76869.81</v>
      </c>
      <c r="Q84" s="86">
        <v>76136.25</v>
      </c>
      <c r="R84" s="86">
        <v>73105.05</v>
      </c>
      <c r="S84" s="86">
        <v>75004.47</v>
      </c>
      <c r="T84" s="84" t="s">
        <v>243</v>
      </c>
      <c r="U84" s="84" t="e">
        <f t="shared" si="21"/>
        <v>#VALUE!</v>
      </c>
      <c r="V84" s="84" t="e">
        <f t="shared" si="22"/>
        <v>#VALUE!</v>
      </c>
      <c r="W84" s="84" t="e">
        <f t="shared" si="23"/>
        <v>#VALUE!</v>
      </c>
      <c r="X84" s="84">
        <f t="shared" si="24"/>
        <v>62.705880000000001</v>
      </c>
      <c r="Y84" s="84" t="e">
        <f t="shared" si="25"/>
        <v>#VALUE!</v>
      </c>
      <c r="Z84" s="84" t="e">
        <f t="shared" si="26"/>
        <v>#VALUE!</v>
      </c>
      <c r="AA84" s="84" t="e">
        <f t="shared" si="27"/>
        <v>#VALUE!</v>
      </c>
      <c r="AB84" s="84">
        <f t="shared" si="28"/>
        <v>72.438720000000004</v>
      </c>
      <c r="AC84" s="84" t="e">
        <f t="shared" si="29"/>
        <v>#VALUE!</v>
      </c>
      <c r="AD84" s="84" t="e">
        <f t="shared" si="30"/>
        <v>#VALUE!</v>
      </c>
      <c r="AE84" s="84">
        <f t="shared" si="31"/>
        <v>72.135259999999988</v>
      </c>
      <c r="AF84" s="84">
        <f t="shared" si="32"/>
        <v>72.696579999999997</v>
      </c>
      <c r="AG84" s="84">
        <f t="shared" si="33"/>
        <v>73.31219999999999</v>
      </c>
      <c r="AH84" s="84">
        <f t="shared" si="34"/>
        <v>74.656030000000001</v>
      </c>
      <c r="AI84" s="84">
        <f t="shared" si="35"/>
        <v>76.869810000000001</v>
      </c>
      <c r="AJ84" s="84">
        <f t="shared" si="36"/>
        <v>76.136250000000004</v>
      </c>
      <c r="AK84" s="84">
        <f t="shared" si="37"/>
        <v>73.105050000000006</v>
      </c>
      <c r="AL84" s="84">
        <f t="shared" si="38"/>
        <v>75.004469999999998</v>
      </c>
      <c r="AM84" s="84" t="e">
        <f t="shared" si="39"/>
        <v>#VALUE!</v>
      </c>
    </row>
    <row r="85" spans="1:39" x14ac:dyDescent="0.2">
      <c r="A85" s="84" t="s">
        <v>18</v>
      </c>
      <c r="B85" s="86">
        <v>515446.32</v>
      </c>
      <c r="C85" s="86">
        <v>487011.89</v>
      </c>
      <c r="D85" s="86">
        <v>506631.82</v>
      </c>
      <c r="E85" s="86">
        <v>501223.17</v>
      </c>
      <c r="F85" s="86">
        <v>516916.41</v>
      </c>
      <c r="G85" s="86">
        <v>531833.85</v>
      </c>
      <c r="H85" s="86">
        <v>528669.87</v>
      </c>
      <c r="I85" s="86">
        <v>534262.13</v>
      </c>
      <c r="J85" s="86">
        <v>531591.73</v>
      </c>
      <c r="K85" s="86">
        <v>527413.34</v>
      </c>
      <c r="L85" s="86">
        <v>551011.65</v>
      </c>
      <c r="M85" s="86">
        <v>548259.46</v>
      </c>
      <c r="N85" s="86">
        <v>544715.42000000004</v>
      </c>
      <c r="O85" s="86">
        <v>533148.21</v>
      </c>
      <c r="P85" s="86">
        <v>549347.81000000006</v>
      </c>
      <c r="Q85" s="86">
        <v>514920.68</v>
      </c>
      <c r="R85" s="86">
        <v>462708.27</v>
      </c>
      <c r="S85" s="86">
        <v>468720.79</v>
      </c>
      <c r="T85" s="86">
        <v>468339.29</v>
      </c>
      <c r="U85" s="84">
        <f t="shared" si="21"/>
        <v>515.44632000000001</v>
      </c>
      <c r="V85" s="84">
        <f t="shared" si="22"/>
        <v>487.01188999999999</v>
      </c>
      <c r="W85" s="84">
        <f t="shared" si="23"/>
        <v>506.63182</v>
      </c>
      <c r="X85" s="84">
        <f t="shared" si="24"/>
        <v>501.22316999999998</v>
      </c>
      <c r="Y85" s="84">
        <f t="shared" si="25"/>
        <v>516.91640999999993</v>
      </c>
      <c r="Z85" s="84">
        <f t="shared" si="26"/>
        <v>531.83384999999998</v>
      </c>
      <c r="AA85" s="84">
        <f t="shared" si="27"/>
        <v>528.66986999999995</v>
      </c>
      <c r="AB85" s="84">
        <f t="shared" si="28"/>
        <v>534.26212999999996</v>
      </c>
      <c r="AC85" s="84">
        <f t="shared" si="29"/>
        <v>531.59172999999998</v>
      </c>
      <c r="AD85" s="84">
        <f t="shared" si="30"/>
        <v>527.41333999999995</v>
      </c>
      <c r="AE85" s="84">
        <f t="shared" si="31"/>
        <v>551.01165000000003</v>
      </c>
      <c r="AF85" s="84">
        <f t="shared" si="32"/>
        <v>548.25945999999999</v>
      </c>
      <c r="AG85" s="84">
        <f t="shared" si="33"/>
        <v>544.71541999999999</v>
      </c>
      <c r="AH85" s="84">
        <f t="shared" si="34"/>
        <v>533.14820999999995</v>
      </c>
      <c r="AI85" s="84">
        <f t="shared" si="35"/>
        <v>549.34781000000009</v>
      </c>
      <c r="AJ85" s="84">
        <f t="shared" si="36"/>
        <v>514.92067999999995</v>
      </c>
      <c r="AK85" s="84">
        <f t="shared" si="37"/>
        <v>462.70827000000003</v>
      </c>
      <c r="AL85" s="84">
        <f t="shared" si="38"/>
        <v>468.72078999999997</v>
      </c>
      <c r="AM85" s="84">
        <f t="shared" si="39"/>
        <v>468.33929000000001</v>
      </c>
    </row>
    <row r="86" spans="1:39" x14ac:dyDescent="0.2">
      <c r="A86" s="84" t="s">
        <v>63</v>
      </c>
      <c r="B86" s="84" t="s">
        <v>175</v>
      </c>
      <c r="C86" s="86">
        <v>116147.2</v>
      </c>
      <c r="D86" s="84" t="s">
        <v>175</v>
      </c>
      <c r="E86" s="84" t="s">
        <v>175</v>
      </c>
      <c r="F86" s="84" t="s">
        <v>175</v>
      </c>
      <c r="G86" s="84" t="s">
        <v>175</v>
      </c>
      <c r="H86" s="84" t="s">
        <v>175</v>
      </c>
      <c r="I86" s="84" t="s">
        <v>175</v>
      </c>
      <c r="J86" s="84" t="s">
        <v>175</v>
      </c>
      <c r="K86" s="84" t="s">
        <v>175</v>
      </c>
      <c r="L86" s="84" t="s">
        <v>175</v>
      </c>
      <c r="M86" s="84" t="s">
        <v>175</v>
      </c>
      <c r="N86" s="84" t="s">
        <v>175</v>
      </c>
      <c r="O86" s="84" t="s">
        <v>175</v>
      </c>
      <c r="P86" s="84" t="s">
        <v>175</v>
      </c>
      <c r="Q86" s="84" t="s">
        <v>175</v>
      </c>
      <c r="R86" s="84" t="s">
        <v>175</v>
      </c>
      <c r="S86" s="84" t="s">
        <v>175</v>
      </c>
      <c r="T86" s="84" t="s">
        <v>243</v>
      </c>
      <c r="U86" s="84" t="e">
        <f t="shared" si="21"/>
        <v>#VALUE!</v>
      </c>
      <c r="V86" s="84">
        <f t="shared" si="22"/>
        <v>116.1472</v>
      </c>
      <c r="W86" s="84" t="e">
        <f t="shared" si="23"/>
        <v>#VALUE!</v>
      </c>
      <c r="X86" s="84" t="e">
        <f t="shared" si="24"/>
        <v>#VALUE!</v>
      </c>
      <c r="Y86" s="84" t="e">
        <f t="shared" si="25"/>
        <v>#VALUE!</v>
      </c>
      <c r="Z86" s="84" t="e">
        <f t="shared" si="26"/>
        <v>#VALUE!</v>
      </c>
      <c r="AA86" s="84" t="e">
        <f t="shared" si="27"/>
        <v>#VALUE!</v>
      </c>
      <c r="AB86" s="84" t="e">
        <f t="shared" si="28"/>
        <v>#VALUE!</v>
      </c>
      <c r="AC86" s="84" t="e">
        <f t="shared" si="29"/>
        <v>#VALUE!</v>
      </c>
      <c r="AD86" s="84" t="e">
        <f t="shared" si="30"/>
        <v>#VALUE!</v>
      </c>
      <c r="AE86" s="84" t="e">
        <f t="shared" si="31"/>
        <v>#VALUE!</v>
      </c>
      <c r="AF86" s="84" t="e">
        <f t="shared" si="32"/>
        <v>#VALUE!</v>
      </c>
      <c r="AG86" s="84" t="e">
        <f t="shared" si="33"/>
        <v>#VALUE!</v>
      </c>
      <c r="AH86" s="84" t="e">
        <f t="shared" si="34"/>
        <v>#VALUE!</v>
      </c>
      <c r="AI86" s="84" t="e">
        <f t="shared" si="35"/>
        <v>#VALUE!</v>
      </c>
      <c r="AJ86" s="84" t="e">
        <f t="shared" si="36"/>
        <v>#VALUE!</v>
      </c>
      <c r="AK86" s="84" t="e">
        <f t="shared" si="37"/>
        <v>#VALUE!</v>
      </c>
      <c r="AL86" s="84" t="e">
        <f t="shared" si="38"/>
        <v>#VALUE!</v>
      </c>
      <c r="AM86" s="84" t="e">
        <f t="shared" si="39"/>
        <v>#VALUE!</v>
      </c>
    </row>
    <row r="87" spans="1:39" x14ac:dyDescent="0.2">
      <c r="A87" s="84" t="s">
        <v>19</v>
      </c>
      <c r="B87" s="86">
        <v>1167554.6499999999</v>
      </c>
      <c r="C87" s="86">
        <v>1235946.69</v>
      </c>
      <c r="D87" s="86">
        <v>1256529.79</v>
      </c>
      <c r="E87" s="86">
        <v>1265519.52</v>
      </c>
      <c r="F87" s="86">
        <v>1258648.69</v>
      </c>
      <c r="G87" s="86">
        <v>1216190.3999999999</v>
      </c>
      <c r="H87" s="86">
        <v>1237041.79</v>
      </c>
      <c r="I87" s="86">
        <v>1254916.6000000001</v>
      </c>
      <c r="J87" s="86">
        <v>1229883.78</v>
      </c>
      <c r="K87" s="86">
        <v>1260831.3</v>
      </c>
      <c r="L87" s="86">
        <v>1255490.21</v>
      </c>
      <c r="M87" s="86">
        <v>1251901.42</v>
      </c>
      <c r="N87" s="86">
        <v>1261019.44</v>
      </c>
      <c r="O87" s="86">
        <v>1249260.44</v>
      </c>
      <c r="P87" s="86">
        <v>1281846.71</v>
      </c>
      <c r="Q87" s="86">
        <v>1203427.23</v>
      </c>
      <c r="R87" s="86">
        <v>1133187.6100000001</v>
      </c>
      <c r="S87" s="86">
        <v>1183758.79</v>
      </c>
      <c r="T87" s="86">
        <v>1230949.95</v>
      </c>
      <c r="U87" s="84">
        <f t="shared" si="21"/>
        <v>1167.5546499999998</v>
      </c>
      <c r="V87" s="84">
        <f t="shared" si="22"/>
        <v>1235.94669</v>
      </c>
      <c r="W87" s="84">
        <f t="shared" si="23"/>
        <v>1256.52979</v>
      </c>
      <c r="X87" s="84">
        <f t="shared" si="24"/>
        <v>1265.5195200000001</v>
      </c>
      <c r="Y87" s="84">
        <f t="shared" si="25"/>
        <v>1258.64869</v>
      </c>
      <c r="Z87" s="84">
        <f t="shared" si="26"/>
        <v>1216.1904</v>
      </c>
      <c r="AA87" s="84">
        <f t="shared" si="27"/>
        <v>1237.04179</v>
      </c>
      <c r="AB87" s="84">
        <f t="shared" si="28"/>
        <v>1254.9166</v>
      </c>
      <c r="AC87" s="84">
        <f t="shared" si="29"/>
        <v>1229.8837800000001</v>
      </c>
      <c r="AD87" s="84">
        <f t="shared" si="30"/>
        <v>1260.8313000000001</v>
      </c>
      <c r="AE87" s="84">
        <f t="shared" si="31"/>
        <v>1255.4902099999999</v>
      </c>
      <c r="AF87" s="84">
        <f t="shared" si="32"/>
        <v>1251.9014199999999</v>
      </c>
      <c r="AG87" s="84">
        <f t="shared" si="33"/>
        <v>1261.01944</v>
      </c>
      <c r="AH87" s="84">
        <f t="shared" si="34"/>
        <v>1249.26044</v>
      </c>
      <c r="AI87" s="84">
        <f t="shared" si="35"/>
        <v>1281.84671</v>
      </c>
      <c r="AJ87" s="84">
        <f t="shared" si="36"/>
        <v>1203.42723</v>
      </c>
      <c r="AK87" s="84">
        <f t="shared" si="37"/>
        <v>1133.1876100000002</v>
      </c>
      <c r="AL87" s="84">
        <f t="shared" si="38"/>
        <v>1183.7587900000001</v>
      </c>
      <c r="AM87" s="84">
        <f t="shared" si="39"/>
        <v>1230.9499499999999</v>
      </c>
    </row>
    <row r="88" spans="1:39" x14ac:dyDescent="0.2">
      <c r="A88" s="84" t="s">
        <v>122</v>
      </c>
      <c r="B88" s="84" t="s">
        <v>175</v>
      </c>
      <c r="C88" s="86">
        <v>18369.560000000001</v>
      </c>
      <c r="D88" s="84" t="s">
        <v>175</v>
      </c>
      <c r="E88" s="84" t="s">
        <v>175</v>
      </c>
      <c r="F88" s="84" t="s">
        <v>175</v>
      </c>
      <c r="G88" s="84" t="s">
        <v>175</v>
      </c>
      <c r="H88" s="84" t="s">
        <v>175</v>
      </c>
      <c r="I88" s="86">
        <v>20140.91</v>
      </c>
      <c r="J88" s="84" t="s">
        <v>175</v>
      </c>
      <c r="K88" s="84" t="s">
        <v>175</v>
      </c>
      <c r="L88" s="84" t="s">
        <v>175</v>
      </c>
      <c r="M88" s="84" t="s">
        <v>175</v>
      </c>
      <c r="N88" s="84" t="s">
        <v>175</v>
      </c>
      <c r="O88" s="86">
        <v>28620.33</v>
      </c>
      <c r="P88" s="84" t="s">
        <v>175</v>
      </c>
      <c r="Q88" s="84" t="s">
        <v>175</v>
      </c>
      <c r="R88" s="84" t="s">
        <v>175</v>
      </c>
      <c r="S88" s="84" t="s">
        <v>175</v>
      </c>
      <c r="T88" s="84" t="s">
        <v>243</v>
      </c>
      <c r="U88" s="84" t="e">
        <f t="shared" si="21"/>
        <v>#VALUE!</v>
      </c>
      <c r="V88" s="84">
        <f t="shared" si="22"/>
        <v>18.36956</v>
      </c>
      <c r="W88" s="84" t="e">
        <f t="shared" si="23"/>
        <v>#VALUE!</v>
      </c>
      <c r="X88" s="84" t="e">
        <f t="shared" si="24"/>
        <v>#VALUE!</v>
      </c>
      <c r="Y88" s="84" t="e">
        <f t="shared" si="25"/>
        <v>#VALUE!</v>
      </c>
      <c r="Z88" s="84" t="e">
        <f t="shared" si="26"/>
        <v>#VALUE!</v>
      </c>
      <c r="AA88" s="84" t="e">
        <f t="shared" si="27"/>
        <v>#VALUE!</v>
      </c>
      <c r="AB88" s="84">
        <f t="shared" si="28"/>
        <v>20.140909999999998</v>
      </c>
      <c r="AC88" s="84" t="e">
        <f t="shared" si="29"/>
        <v>#VALUE!</v>
      </c>
      <c r="AD88" s="84" t="e">
        <f t="shared" si="30"/>
        <v>#VALUE!</v>
      </c>
      <c r="AE88" s="84" t="e">
        <f t="shared" si="31"/>
        <v>#VALUE!</v>
      </c>
      <c r="AF88" s="84" t="e">
        <f t="shared" si="32"/>
        <v>#VALUE!</v>
      </c>
      <c r="AG88" s="84" t="e">
        <f t="shared" si="33"/>
        <v>#VALUE!</v>
      </c>
      <c r="AH88" s="84">
        <f t="shared" si="34"/>
        <v>28.620330000000003</v>
      </c>
      <c r="AI88" s="84" t="e">
        <f t="shared" si="35"/>
        <v>#VALUE!</v>
      </c>
      <c r="AJ88" s="84" t="e">
        <f t="shared" si="36"/>
        <v>#VALUE!</v>
      </c>
      <c r="AK88" s="84" t="e">
        <f t="shared" si="37"/>
        <v>#VALUE!</v>
      </c>
      <c r="AL88" s="84" t="e">
        <f t="shared" si="38"/>
        <v>#VALUE!</v>
      </c>
      <c r="AM88" s="84" t="e">
        <f t="shared" si="39"/>
        <v>#VALUE!</v>
      </c>
    </row>
    <row r="89" spans="1:39" x14ac:dyDescent="0.2">
      <c r="A89" s="84" t="s">
        <v>156</v>
      </c>
      <c r="B89" s="86">
        <v>350586.19</v>
      </c>
      <c r="C89" s="86">
        <v>226603.31</v>
      </c>
      <c r="D89" s="86">
        <v>208890.29</v>
      </c>
      <c r="E89" s="86">
        <v>185256.48</v>
      </c>
      <c r="F89" s="86">
        <v>171936.04</v>
      </c>
      <c r="G89" s="86">
        <v>172249.93</v>
      </c>
      <c r="H89" s="86">
        <v>127379.12</v>
      </c>
      <c r="I89" s="86">
        <v>149192.82999999999</v>
      </c>
      <c r="J89" s="86">
        <v>141156.39000000001</v>
      </c>
      <c r="K89" s="86">
        <v>161500.26</v>
      </c>
      <c r="L89" s="86">
        <v>183834.86</v>
      </c>
      <c r="M89" s="86">
        <v>193395.35</v>
      </c>
      <c r="N89" s="86">
        <v>209932.77</v>
      </c>
      <c r="O89" s="86">
        <v>234765.84</v>
      </c>
      <c r="P89" s="86">
        <v>240990.63</v>
      </c>
      <c r="Q89" s="86">
        <v>226825.14</v>
      </c>
      <c r="R89" s="86">
        <v>244914.44</v>
      </c>
      <c r="S89" s="86">
        <v>266724.37</v>
      </c>
      <c r="T89" s="86">
        <v>256948.95</v>
      </c>
      <c r="U89" s="84">
        <f t="shared" si="21"/>
        <v>350.58618999999999</v>
      </c>
      <c r="V89" s="84">
        <f t="shared" si="22"/>
        <v>226.60330999999999</v>
      </c>
      <c r="W89" s="84">
        <f t="shared" si="23"/>
        <v>208.89029000000002</v>
      </c>
      <c r="X89" s="84">
        <f t="shared" si="24"/>
        <v>185.25648000000001</v>
      </c>
      <c r="Y89" s="84">
        <f t="shared" si="25"/>
        <v>171.93604000000002</v>
      </c>
      <c r="Z89" s="84">
        <f t="shared" si="26"/>
        <v>172.24993000000001</v>
      </c>
      <c r="AA89" s="84">
        <f t="shared" si="27"/>
        <v>127.37912</v>
      </c>
      <c r="AB89" s="84">
        <f t="shared" si="28"/>
        <v>149.19282999999999</v>
      </c>
      <c r="AC89" s="84">
        <f t="shared" si="29"/>
        <v>141.15639000000002</v>
      </c>
      <c r="AD89" s="84">
        <f t="shared" si="30"/>
        <v>161.50026</v>
      </c>
      <c r="AE89" s="84">
        <f t="shared" si="31"/>
        <v>183.83485999999999</v>
      </c>
      <c r="AF89" s="84">
        <f t="shared" si="32"/>
        <v>193.39535000000001</v>
      </c>
      <c r="AG89" s="84">
        <f t="shared" si="33"/>
        <v>209.93276999999998</v>
      </c>
      <c r="AH89" s="84">
        <f t="shared" si="34"/>
        <v>234.76584</v>
      </c>
      <c r="AI89" s="84">
        <f t="shared" si="35"/>
        <v>240.99063000000001</v>
      </c>
      <c r="AJ89" s="84">
        <f t="shared" si="36"/>
        <v>226.82514</v>
      </c>
      <c r="AK89" s="84">
        <f t="shared" si="37"/>
        <v>244.91444000000001</v>
      </c>
      <c r="AL89" s="84">
        <f t="shared" si="38"/>
        <v>266.72437000000002</v>
      </c>
      <c r="AM89" s="84">
        <f t="shared" si="39"/>
        <v>256.94895000000002</v>
      </c>
    </row>
    <row r="90" spans="1:39" x14ac:dyDescent="0.2">
      <c r="A90" s="84" t="s">
        <v>123</v>
      </c>
      <c r="B90" s="84" t="s">
        <v>175</v>
      </c>
      <c r="C90" s="86">
        <v>-6533.99</v>
      </c>
      <c r="D90" s="84" t="s">
        <v>175</v>
      </c>
      <c r="E90" s="84" t="s">
        <v>175</v>
      </c>
      <c r="F90" s="84" t="s">
        <v>175</v>
      </c>
      <c r="G90" s="84" t="s">
        <v>175</v>
      </c>
      <c r="H90" s="84" t="s">
        <v>175</v>
      </c>
      <c r="I90" s="84" t="s">
        <v>175</v>
      </c>
      <c r="J90" s="84" t="s">
        <v>175</v>
      </c>
      <c r="K90" s="84" t="s">
        <v>175</v>
      </c>
      <c r="L90" s="84" t="s">
        <v>175</v>
      </c>
      <c r="M90" s="84" t="s">
        <v>175</v>
      </c>
      <c r="N90" s="84" t="s">
        <v>175</v>
      </c>
      <c r="O90" s="84" t="s">
        <v>175</v>
      </c>
      <c r="P90" s="84" t="s">
        <v>175</v>
      </c>
      <c r="Q90" s="84" t="s">
        <v>175</v>
      </c>
      <c r="R90" s="84" t="s">
        <v>175</v>
      </c>
      <c r="S90" s="84" t="s">
        <v>175</v>
      </c>
      <c r="T90" s="84" t="s">
        <v>175</v>
      </c>
      <c r="U90" s="84" t="e">
        <f t="shared" si="21"/>
        <v>#VALUE!</v>
      </c>
      <c r="V90" s="84">
        <f t="shared" si="22"/>
        <v>-6.5339900000000002</v>
      </c>
      <c r="W90" s="84" t="e">
        <f t="shared" si="23"/>
        <v>#VALUE!</v>
      </c>
      <c r="X90" s="84" t="e">
        <f t="shared" si="24"/>
        <v>#VALUE!</v>
      </c>
      <c r="Y90" s="84" t="e">
        <f t="shared" si="25"/>
        <v>#VALUE!</v>
      </c>
      <c r="Z90" s="84" t="e">
        <f t="shared" si="26"/>
        <v>#VALUE!</v>
      </c>
      <c r="AA90" s="84" t="e">
        <f t="shared" si="27"/>
        <v>#VALUE!</v>
      </c>
      <c r="AB90" s="84" t="e">
        <f t="shared" si="28"/>
        <v>#VALUE!</v>
      </c>
      <c r="AC90" s="84" t="e">
        <f t="shared" si="29"/>
        <v>#VALUE!</v>
      </c>
      <c r="AD90" s="84" t="e">
        <f t="shared" si="30"/>
        <v>#VALUE!</v>
      </c>
      <c r="AE90" s="84" t="e">
        <f t="shared" si="31"/>
        <v>#VALUE!</v>
      </c>
      <c r="AF90" s="84" t="e">
        <f t="shared" si="32"/>
        <v>#VALUE!</v>
      </c>
      <c r="AG90" s="84" t="e">
        <f t="shared" si="33"/>
        <v>#VALUE!</v>
      </c>
      <c r="AH90" s="84" t="e">
        <f t="shared" si="34"/>
        <v>#VALUE!</v>
      </c>
      <c r="AI90" s="84" t="e">
        <f t="shared" si="35"/>
        <v>#VALUE!</v>
      </c>
      <c r="AJ90" s="84" t="e">
        <f t="shared" si="36"/>
        <v>#VALUE!</v>
      </c>
      <c r="AK90" s="84" t="e">
        <f t="shared" si="37"/>
        <v>#VALUE!</v>
      </c>
      <c r="AL90" s="84" t="e">
        <f t="shared" si="38"/>
        <v>#VALUE!</v>
      </c>
      <c r="AM90" s="84" t="e">
        <f t="shared" si="39"/>
        <v>#VALUE!</v>
      </c>
    </row>
    <row r="91" spans="1:39" x14ac:dyDescent="0.2">
      <c r="A91" s="84" t="s">
        <v>157</v>
      </c>
      <c r="B91" s="84" t="s">
        <v>175</v>
      </c>
      <c r="C91" s="84">
        <v>27.97</v>
      </c>
      <c r="D91" s="84" t="s">
        <v>175</v>
      </c>
      <c r="E91" s="84" t="s">
        <v>175</v>
      </c>
      <c r="F91" s="84" t="s">
        <v>175</v>
      </c>
      <c r="G91" s="84" t="s">
        <v>175</v>
      </c>
      <c r="H91" s="84" t="s">
        <v>175</v>
      </c>
      <c r="I91" s="84" t="s">
        <v>175</v>
      </c>
      <c r="J91" s="84" t="s">
        <v>175</v>
      </c>
      <c r="K91" s="84" t="s">
        <v>175</v>
      </c>
      <c r="L91" s="84" t="s">
        <v>175</v>
      </c>
      <c r="M91" s="84" t="s">
        <v>175</v>
      </c>
      <c r="N91" s="84" t="s">
        <v>175</v>
      </c>
      <c r="O91" s="84" t="s">
        <v>175</v>
      </c>
      <c r="P91" s="84" t="s">
        <v>175</v>
      </c>
      <c r="Q91" s="84" t="s">
        <v>175</v>
      </c>
      <c r="R91" s="84" t="s">
        <v>175</v>
      </c>
      <c r="S91" s="84" t="s">
        <v>175</v>
      </c>
      <c r="T91" s="84" t="s">
        <v>175</v>
      </c>
      <c r="U91" s="84" t="e">
        <f t="shared" si="21"/>
        <v>#VALUE!</v>
      </c>
      <c r="V91" s="84">
        <f t="shared" si="22"/>
        <v>2.7969999999999998E-2</v>
      </c>
      <c r="W91" s="84" t="e">
        <f t="shared" si="23"/>
        <v>#VALUE!</v>
      </c>
      <c r="X91" s="84" t="e">
        <f t="shared" si="24"/>
        <v>#VALUE!</v>
      </c>
      <c r="Y91" s="84" t="e">
        <f t="shared" si="25"/>
        <v>#VALUE!</v>
      </c>
      <c r="Z91" s="84" t="e">
        <f t="shared" si="26"/>
        <v>#VALUE!</v>
      </c>
      <c r="AA91" s="84" t="e">
        <f t="shared" si="27"/>
        <v>#VALUE!</v>
      </c>
      <c r="AB91" s="84" t="e">
        <f t="shared" si="28"/>
        <v>#VALUE!</v>
      </c>
      <c r="AC91" s="84" t="e">
        <f t="shared" si="29"/>
        <v>#VALUE!</v>
      </c>
      <c r="AD91" s="84" t="e">
        <f t="shared" si="30"/>
        <v>#VALUE!</v>
      </c>
      <c r="AE91" s="84" t="e">
        <f t="shared" si="31"/>
        <v>#VALUE!</v>
      </c>
      <c r="AF91" s="84" t="e">
        <f t="shared" si="32"/>
        <v>#VALUE!</v>
      </c>
      <c r="AG91" s="84" t="e">
        <f t="shared" si="33"/>
        <v>#VALUE!</v>
      </c>
      <c r="AH91" s="84" t="e">
        <f t="shared" si="34"/>
        <v>#VALUE!</v>
      </c>
      <c r="AI91" s="84" t="e">
        <f t="shared" si="35"/>
        <v>#VALUE!</v>
      </c>
      <c r="AJ91" s="84" t="e">
        <f t="shared" si="36"/>
        <v>#VALUE!</v>
      </c>
      <c r="AK91" s="84" t="e">
        <f t="shared" si="37"/>
        <v>#VALUE!</v>
      </c>
      <c r="AL91" s="84" t="e">
        <f t="shared" si="38"/>
        <v>#VALUE!</v>
      </c>
      <c r="AM91" s="84" t="e">
        <f t="shared" si="39"/>
        <v>#VALUE!</v>
      </c>
    </row>
    <row r="92" spans="1:39" x14ac:dyDescent="0.2">
      <c r="A92" s="84" t="s">
        <v>221</v>
      </c>
      <c r="B92" s="84" t="s">
        <v>175</v>
      </c>
      <c r="C92" s="86">
        <v>32351.39</v>
      </c>
      <c r="D92" s="84" t="s">
        <v>175</v>
      </c>
      <c r="E92" s="84" t="s">
        <v>175</v>
      </c>
      <c r="F92" s="84" t="s">
        <v>175</v>
      </c>
      <c r="G92" s="84" t="s">
        <v>175</v>
      </c>
      <c r="H92" s="84" t="s">
        <v>175</v>
      </c>
      <c r="I92" s="84" t="s">
        <v>175</v>
      </c>
      <c r="J92" s="84" t="s">
        <v>175</v>
      </c>
      <c r="K92" s="84" t="s">
        <v>175</v>
      </c>
      <c r="L92" s="84" t="s">
        <v>175</v>
      </c>
      <c r="M92" s="84" t="s">
        <v>175</v>
      </c>
      <c r="N92" s="84" t="s">
        <v>175</v>
      </c>
      <c r="O92" s="84" t="s">
        <v>175</v>
      </c>
      <c r="P92" s="84" t="s">
        <v>175</v>
      </c>
      <c r="Q92" s="84" t="s">
        <v>175</v>
      </c>
      <c r="R92" s="84" t="s">
        <v>175</v>
      </c>
      <c r="S92" s="84" t="s">
        <v>175</v>
      </c>
      <c r="T92" s="84" t="s">
        <v>175</v>
      </c>
      <c r="U92" s="84" t="e">
        <f t="shared" si="21"/>
        <v>#VALUE!</v>
      </c>
      <c r="V92" s="84">
        <f t="shared" si="22"/>
        <v>32.351390000000002</v>
      </c>
      <c r="W92" s="84" t="e">
        <f t="shared" si="23"/>
        <v>#VALUE!</v>
      </c>
      <c r="X92" s="84" t="e">
        <f t="shared" si="24"/>
        <v>#VALUE!</v>
      </c>
      <c r="Y92" s="84" t="e">
        <f t="shared" si="25"/>
        <v>#VALUE!</v>
      </c>
      <c r="Z92" s="84" t="e">
        <f t="shared" si="26"/>
        <v>#VALUE!</v>
      </c>
      <c r="AA92" s="84" t="e">
        <f t="shared" si="27"/>
        <v>#VALUE!</v>
      </c>
      <c r="AB92" s="84" t="e">
        <f t="shared" si="28"/>
        <v>#VALUE!</v>
      </c>
      <c r="AC92" s="84" t="e">
        <f t="shared" si="29"/>
        <v>#VALUE!</v>
      </c>
      <c r="AD92" s="84" t="e">
        <f t="shared" si="30"/>
        <v>#VALUE!</v>
      </c>
      <c r="AE92" s="84" t="e">
        <f t="shared" si="31"/>
        <v>#VALUE!</v>
      </c>
      <c r="AF92" s="84" t="e">
        <f t="shared" si="32"/>
        <v>#VALUE!</v>
      </c>
      <c r="AG92" s="84" t="e">
        <f t="shared" si="33"/>
        <v>#VALUE!</v>
      </c>
      <c r="AH92" s="84" t="e">
        <f t="shared" si="34"/>
        <v>#VALUE!</v>
      </c>
      <c r="AI92" s="84" t="e">
        <f t="shared" si="35"/>
        <v>#VALUE!</v>
      </c>
      <c r="AJ92" s="84" t="e">
        <f t="shared" si="36"/>
        <v>#VALUE!</v>
      </c>
      <c r="AK92" s="84" t="e">
        <f t="shared" si="37"/>
        <v>#VALUE!</v>
      </c>
      <c r="AL92" s="84" t="e">
        <f t="shared" si="38"/>
        <v>#VALUE!</v>
      </c>
      <c r="AM92" s="84" t="e">
        <f t="shared" si="39"/>
        <v>#VALUE!</v>
      </c>
    </row>
    <row r="93" spans="1:39" x14ac:dyDescent="0.2">
      <c r="A93" s="84" t="s">
        <v>20</v>
      </c>
      <c r="B93" s="86">
        <v>29485.83</v>
      </c>
      <c r="C93" s="86">
        <v>11003.46</v>
      </c>
      <c r="D93" s="86">
        <v>10022.99</v>
      </c>
      <c r="E93" s="86">
        <v>10789.96</v>
      </c>
      <c r="F93" s="86">
        <v>10572.57</v>
      </c>
      <c r="G93" s="86">
        <v>10819.68</v>
      </c>
      <c r="H93" s="86">
        <v>9854.64</v>
      </c>
      <c r="I93" s="86">
        <v>10332.64</v>
      </c>
      <c r="J93" s="86">
        <v>10035.44</v>
      </c>
      <c r="K93" s="86">
        <v>10882.87</v>
      </c>
      <c r="L93" s="86">
        <v>11024.58</v>
      </c>
      <c r="M93" s="86">
        <v>11637.77</v>
      </c>
      <c r="N93" s="86">
        <v>11329.04</v>
      </c>
      <c r="O93" s="84" t="s">
        <v>175</v>
      </c>
      <c r="P93" s="84" t="s">
        <v>175</v>
      </c>
      <c r="Q93" s="84" t="s">
        <v>175</v>
      </c>
      <c r="R93" s="84" t="s">
        <v>175</v>
      </c>
      <c r="S93" s="84" t="s">
        <v>175</v>
      </c>
      <c r="T93" s="84" t="s">
        <v>175</v>
      </c>
      <c r="U93" s="84">
        <f t="shared" si="21"/>
        <v>29.48583</v>
      </c>
      <c r="V93" s="84">
        <f t="shared" si="22"/>
        <v>11.003459999999999</v>
      </c>
      <c r="W93" s="84">
        <f t="shared" si="23"/>
        <v>10.02299</v>
      </c>
      <c r="X93" s="84">
        <f t="shared" si="24"/>
        <v>10.789959999999999</v>
      </c>
      <c r="Y93" s="84">
        <f t="shared" si="25"/>
        <v>10.572569999999999</v>
      </c>
      <c r="Z93" s="84">
        <f t="shared" si="26"/>
        <v>10.81968</v>
      </c>
      <c r="AA93" s="84">
        <f t="shared" si="27"/>
        <v>9.8546399999999998</v>
      </c>
      <c r="AB93" s="84">
        <f t="shared" si="28"/>
        <v>10.33264</v>
      </c>
      <c r="AC93" s="84">
        <f t="shared" si="29"/>
        <v>10.035440000000001</v>
      </c>
      <c r="AD93" s="84">
        <f t="shared" si="30"/>
        <v>10.88287</v>
      </c>
      <c r="AE93" s="84">
        <f t="shared" si="31"/>
        <v>11.02458</v>
      </c>
      <c r="AF93" s="84">
        <f t="shared" si="32"/>
        <v>11.63777</v>
      </c>
      <c r="AG93" s="84">
        <f t="shared" si="33"/>
        <v>11.329040000000001</v>
      </c>
      <c r="AH93" s="84" t="e">
        <f t="shared" si="34"/>
        <v>#VALUE!</v>
      </c>
      <c r="AI93" s="84" t="e">
        <f t="shared" si="35"/>
        <v>#VALUE!</v>
      </c>
      <c r="AJ93" s="84" t="e">
        <f t="shared" si="36"/>
        <v>#VALUE!</v>
      </c>
      <c r="AK93" s="84" t="e">
        <f t="shared" si="37"/>
        <v>#VALUE!</v>
      </c>
      <c r="AL93" s="84" t="e">
        <f t="shared" si="38"/>
        <v>#VALUE!</v>
      </c>
      <c r="AM93" s="84" t="e">
        <f t="shared" si="39"/>
        <v>#VALUE!</v>
      </c>
    </row>
    <row r="94" spans="1:39" x14ac:dyDescent="0.2">
      <c r="A94" s="84" t="s">
        <v>222</v>
      </c>
      <c r="B94" s="86">
        <v>-97437.27</v>
      </c>
      <c r="C94" s="84" t="s">
        <v>175</v>
      </c>
      <c r="D94" s="84" t="s">
        <v>175</v>
      </c>
      <c r="E94" s="84" t="s">
        <v>175</v>
      </c>
      <c r="F94" s="84" t="s">
        <v>175</v>
      </c>
      <c r="G94" s="84" t="s">
        <v>175</v>
      </c>
      <c r="H94" s="84" t="s">
        <v>175</v>
      </c>
      <c r="I94" s="86">
        <v>50817.97</v>
      </c>
      <c r="J94" s="84" t="s">
        <v>175</v>
      </c>
      <c r="K94" s="84" t="s">
        <v>175</v>
      </c>
      <c r="L94" s="84" t="s">
        <v>175</v>
      </c>
      <c r="M94" s="84" t="s">
        <v>175</v>
      </c>
      <c r="N94" s="84" t="s">
        <v>175</v>
      </c>
      <c r="O94" s="84" t="s">
        <v>175</v>
      </c>
      <c r="P94" s="84" t="s">
        <v>175</v>
      </c>
      <c r="Q94" s="84" t="s">
        <v>175</v>
      </c>
      <c r="R94" s="84" t="s">
        <v>175</v>
      </c>
      <c r="S94" s="84" t="s">
        <v>175</v>
      </c>
      <c r="T94" s="84" t="s">
        <v>175</v>
      </c>
      <c r="U94" s="84">
        <f t="shared" si="21"/>
        <v>-97.437269999999998</v>
      </c>
      <c r="V94" s="84" t="e">
        <f t="shared" si="22"/>
        <v>#VALUE!</v>
      </c>
      <c r="W94" s="84" t="e">
        <f t="shared" si="23"/>
        <v>#VALUE!</v>
      </c>
      <c r="X94" s="84" t="e">
        <f t="shared" si="24"/>
        <v>#VALUE!</v>
      </c>
      <c r="Y94" s="84" t="e">
        <f t="shared" si="25"/>
        <v>#VALUE!</v>
      </c>
      <c r="Z94" s="84" t="e">
        <f t="shared" si="26"/>
        <v>#VALUE!</v>
      </c>
      <c r="AA94" s="84" t="e">
        <f t="shared" si="27"/>
        <v>#VALUE!</v>
      </c>
      <c r="AB94" s="84">
        <f t="shared" si="28"/>
        <v>50.817970000000003</v>
      </c>
      <c r="AC94" s="84" t="e">
        <f t="shared" si="29"/>
        <v>#VALUE!</v>
      </c>
      <c r="AD94" s="84" t="e">
        <f t="shared" si="30"/>
        <v>#VALUE!</v>
      </c>
      <c r="AE94" s="84" t="e">
        <f t="shared" si="31"/>
        <v>#VALUE!</v>
      </c>
      <c r="AF94" s="84" t="e">
        <f t="shared" si="32"/>
        <v>#VALUE!</v>
      </c>
      <c r="AG94" s="84" t="e">
        <f t="shared" si="33"/>
        <v>#VALUE!</v>
      </c>
      <c r="AH94" s="84" t="e">
        <f t="shared" si="34"/>
        <v>#VALUE!</v>
      </c>
      <c r="AI94" s="84" t="e">
        <f t="shared" si="35"/>
        <v>#VALUE!</v>
      </c>
      <c r="AJ94" s="84" t="e">
        <f t="shared" si="36"/>
        <v>#VALUE!</v>
      </c>
      <c r="AK94" s="84" t="e">
        <f t="shared" si="37"/>
        <v>#VALUE!</v>
      </c>
      <c r="AL94" s="84" t="e">
        <f t="shared" si="38"/>
        <v>#VALUE!</v>
      </c>
      <c r="AM94" s="84" t="e">
        <f t="shared" si="39"/>
        <v>#VALUE!</v>
      </c>
    </row>
    <row r="95" spans="1:39" x14ac:dyDescent="0.2">
      <c r="A95" s="84" t="s">
        <v>21</v>
      </c>
      <c r="B95" s="86">
        <v>6346.37</v>
      </c>
      <c r="C95" s="86">
        <v>-6682.33</v>
      </c>
      <c r="D95" s="86">
        <v>-6089.12</v>
      </c>
      <c r="E95" s="86">
        <v>-6668.82</v>
      </c>
      <c r="F95" s="86">
        <v>-4411.84</v>
      </c>
      <c r="G95" s="86">
        <v>-3425.18</v>
      </c>
      <c r="H95" s="86">
        <v>-3860.68</v>
      </c>
      <c r="I95" s="86">
        <v>-4096.75</v>
      </c>
      <c r="J95" s="86">
        <v>-3442.44</v>
      </c>
      <c r="K95" s="86">
        <v>-1059.57</v>
      </c>
      <c r="L95" s="86">
        <v>-2188.17</v>
      </c>
      <c r="M95" s="86">
        <v>-2137.0300000000002</v>
      </c>
      <c r="N95" s="86">
        <v>-2338.31</v>
      </c>
      <c r="O95" s="86">
        <v>-3701.02</v>
      </c>
      <c r="P95" s="86">
        <v>-2781.04</v>
      </c>
      <c r="Q95" s="86">
        <v>-4832.2299999999996</v>
      </c>
      <c r="R95" s="86">
        <v>-3523.33</v>
      </c>
      <c r="S95" s="84">
        <v>858.37</v>
      </c>
      <c r="T95" s="84">
        <v>-690.35</v>
      </c>
      <c r="U95" s="84">
        <f t="shared" si="21"/>
        <v>6.3463700000000003</v>
      </c>
      <c r="V95" s="84">
        <f t="shared" si="22"/>
        <v>-6.6823300000000003</v>
      </c>
      <c r="W95" s="84">
        <f t="shared" si="23"/>
        <v>-6.0891200000000003</v>
      </c>
      <c r="X95" s="84">
        <f t="shared" si="24"/>
        <v>-6.6688199999999993</v>
      </c>
      <c r="Y95" s="84">
        <f t="shared" si="25"/>
        <v>-4.4118399999999998</v>
      </c>
      <c r="Z95" s="84">
        <f t="shared" si="26"/>
        <v>-3.4251799999999997</v>
      </c>
      <c r="AA95" s="84">
        <f t="shared" si="27"/>
        <v>-3.8606799999999999</v>
      </c>
      <c r="AB95" s="84">
        <f t="shared" si="28"/>
        <v>-4.0967500000000001</v>
      </c>
      <c r="AC95" s="84">
        <f t="shared" si="29"/>
        <v>-3.4424399999999999</v>
      </c>
      <c r="AD95" s="84">
        <f t="shared" si="30"/>
        <v>-1.0595699999999999</v>
      </c>
      <c r="AE95" s="84">
        <f t="shared" si="31"/>
        <v>-2.1881699999999999</v>
      </c>
      <c r="AF95" s="84">
        <f t="shared" si="32"/>
        <v>-2.1370300000000002</v>
      </c>
      <c r="AG95" s="84">
        <f t="shared" si="33"/>
        <v>-2.3383099999999999</v>
      </c>
      <c r="AH95" s="84">
        <f t="shared" si="34"/>
        <v>-3.7010200000000002</v>
      </c>
      <c r="AI95" s="84">
        <f t="shared" si="35"/>
        <v>-2.78104</v>
      </c>
      <c r="AJ95" s="84">
        <f t="shared" si="36"/>
        <v>-4.8322299999999991</v>
      </c>
      <c r="AK95" s="84">
        <f t="shared" si="37"/>
        <v>-3.5233300000000001</v>
      </c>
      <c r="AL95" s="84">
        <f t="shared" si="38"/>
        <v>0.85836999999999997</v>
      </c>
      <c r="AM95" s="84">
        <f t="shared" si="39"/>
        <v>-0.69035000000000002</v>
      </c>
    </row>
    <row r="96" spans="1:39" x14ac:dyDescent="0.2">
      <c r="A96" s="84" t="s">
        <v>65</v>
      </c>
      <c r="B96" s="84" t="s">
        <v>175</v>
      </c>
      <c r="C96" s="86">
        <v>15908.58</v>
      </c>
      <c r="D96" s="84" t="s">
        <v>175</v>
      </c>
      <c r="E96" s="84" t="s">
        <v>175</v>
      </c>
      <c r="F96" s="84" t="s">
        <v>175</v>
      </c>
      <c r="G96" s="84" t="s">
        <v>175</v>
      </c>
      <c r="H96" s="84" t="s">
        <v>175</v>
      </c>
      <c r="I96" s="86">
        <v>18370.07</v>
      </c>
      <c r="J96" s="84" t="s">
        <v>175</v>
      </c>
      <c r="K96" s="84" t="s">
        <v>175</v>
      </c>
      <c r="L96" s="84" t="s">
        <v>175</v>
      </c>
      <c r="M96" s="84" t="s">
        <v>175</v>
      </c>
      <c r="N96" s="84" t="s">
        <v>175</v>
      </c>
      <c r="O96" s="84" t="s">
        <v>175</v>
      </c>
      <c r="P96" s="84" t="s">
        <v>175</v>
      </c>
      <c r="Q96" s="84" t="s">
        <v>175</v>
      </c>
      <c r="R96" s="84" t="s">
        <v>175</v>
      </c>
      <c r="S96" s="84" t="s">
        <v>175</v>
      </c>
      <c r="T96" s="84" t="s">
        <v>175</v>
      </c>
      <c r="U96" s="84" t="e">
        <f t="shared" si="21"/>
        <v>#VALUE!</v>
      </c>
      <c r="V96" s="84">
        <f t="shared" si="22"/>
        <v>15.908580000000001</v>
      </c>
      <c r="W96" s="84" t="e">
        <f t="shared" si="23"/>
        <v>#VALUE!</v>
      </c>
      <c r="X96" s="84" t="e">
        <f t="shared" si="24"/>
        <v>#VALUE!</v>
      </c>
      <c r="Y96" s="84" t="e">
        <f t="shared" si="25"/>
        <v>#VALUE!</v>
      </c>
      <c r="Z96" s="84" t="e">
        <f t="shared" si="26"/>
        <v>#VALUE!</v>
      </c>
      <c r="AA96" s="84" t="e">
        <f t="shared" si="27"/>
        <v>#VALUE!</v>
      </c>
      <c r="AB96" s="84">
        <f t="shared" si="28"/>
        <v>18.370069999999998</v>
      </c>
      <c r="AC96" s="84" t="e">
        <f t="shared" si="29"/>
        <v>#VALUE!</v>
      </c>
      <c r="AD96" s="84" t="e">
        <f t="shared" si="30"/>
        <v>#VALUE!</v>
      </c>
      <c r="AE96" s="84" t="e">
        <f t="shared" si="31"/>
        <v>#VALUE!</v>
      </c>
      <c r="AF96" s="84" t="e">
        <f t="shared" si="32"/>
        <v>#VALUE!</v>
      </c>
      <c r="AG96" s="84" t="e">
        <f t="shared" si="33"/>
        <v>#VALUE!</v>
      </c>
      <c r="AH96" s="84" t="e">
        <f t="shared" si="34"/>
        <v>#VALUE!</v>
      </c>
      <c r="AI96" s="84" t="e">
        <f t="shared" si="35"/>
        <v>#VALUE!</v>
      </c>
      <c r="AJ96" s="84" t="e">
        <f t="shared" si="36"/>
        <v>#VALUE!</v>
      </c>
      <c r="AK96" s="84" t="e">
        <f t="shared" si="37"/>
        <v>#VALUE!</v>
      </c>
      <c r="AL96" s="84" t="e">
        <f t="shared" si="38"/>
        <v>#VALUE!</v>
      </c>
      <c r="AM96" s="84" t="e">
        <f t="shared" si="39"/>
        <v>#VALUE!</v>
      </c>
    </row>
    <row r="97" spans="1:39" x14ac:dyDescent="0.2">
      <c r="A97" s="84" t="s">
        <v>126</v>
      </c>
      <c r="B97" s="84" t="s">
        <v>175</v>
      </c>
      <c r="C97" s="86">
        <v>3080.86</v>
      </c>
      <c r="D97" s="84" t="s">
        <v>175</v>
      </c>
      <c r="E97" s="84" t="s">
        <v>175</v>
      </c>
      <c r="F97" s="84" t="s">
        <v>175</v>
      </c>
      <c r="G97" s="84" t="s">
        <v>175</v>
      </c>
      <c r="H97" s="84" t="s">
        <v>175</v>
      </c>
      <c r="I97" s="86">
        <v>2134.91</v>
      </c>
      <c r="J97" s="84" t="s">
        <v>175</v>
      </c>
      <c r="K97" s="84" t="s">
        <v>175</v>
      </c>
      <c r="L97" s="84" t="s">
        <v>175</v>
      </c>
      <c r="M97" s="84" t="s">
        <v>175</v>
      </c>
      <c r="N97" s="84" t="s">
        <v>175</v>
      </c>
      <c r="O97" s="84" t="s">
        <v>175</v>
      </c>
      <c r="P97" s="84" t="s">
        <v>175</v>
      </c>
      <c r="Q97" s="84" t="s">
        <v>175</v>
      </c>
      <c r="R97" s="84" t="s">
        <v>175</v>
      </c>
      <c r="S97" s="84" t="s">
        <v>175</v>
      </c>
      <c r="T97" s="84" t="s">
        <v>175</v>
      </c>
      <c r="U97" s="84" t="e">
        <f t="shared" si="21"/>
        <v>#VALUE!</v>
      </c>
      <c r="V97" s="84">
        <f t="shared" si="22"/>
        <v>3.0808599999999999</v>
      </c>
      <c r="W97" s="84" t="e">
        <f t="shared" si="23"/>
        <v>#VALUE!</v>
      </c>
      <c r="X97" s="84" t="e">
        <f t="shared" si="24"/>
        <v>#VALUE!</v>
      </c>
      <c r="Y97" s="84" t="e">
        <f t="shared" si="25"/>
        <v>#VALUE!</v>
      </c>
      <c r="Z97" s="84" t="e">
        <f t="shared" si="26"/>
        <v>#VALUE!</v>
      </c>
      <c r="AA97" s="84" t="e">
        <f t="shared" si="27"/>
        <v>#VALUE!</v>
      </c>
      <c r="AB97" s="84">
        <f t="shared" si="28"/>
        <v>2.1349099999999996</v>
      </c>
      <c r="AC97" s="84" t="e">
        <f t="shared" si="29"/>
        <v>#VALUE!</v>
      </c>
      <c r="AD97" s="84" t="e">
        <f t="shared" si="30"/>
        <v>#VALUE!</v>
      </c>
      <c r="AE97" s="84" t="e">
        <f t="shared" si="31"/>
        <v>#VALUE!</v>
      </c>
      <c r="AF97" s="84" t="e">
        <f t="shared" si="32"/>
        <v>#VALUE!</v>
      </c>
      <c r="AG97" s="84" t="e">
        <f t="shared" si="33"/>
        <v>#VALUE!</v>
      </c>
      <c r="AH97" s="84" t="e">
        <f t="shared" si="34"/>
        <v>#VALUE!</v>
      </c>
      <c r="AI97" s="84" t="e">
        <f t="shared" si="35"/>
        <v>#VALUE!</v>
      </c>
      <c r="AJ97" s="84" t="e">
        <f t="shared" si="36"/>
        <v>#VALUE!</v>
      </c>
      <c r="AK97" s="84" t="e">
        <f t="shared" si="37"/>
        <v>#VALUE!</v>
      </c>
      <c r="AL97" s="84" t="e">
        <f t="shared" si="38"/>
        <v>#VALUE!</v>
      </c>
      <c r="AM97" s="84" t="e">
        <f t="shared" si="39"/>
        <v>#VALUE!</v>
      </c>
    </row>
    <row r="98" spans="1:39" x14ac:dyDescent="0.2">
      <c r="A98" s="84" t="s">
        <v>223</v>
      </c>
      <c r="B98" s="84" t="s">
        <v>175</v>
      </c>
      <c r="C98" s="84" t="s">
        <v>175</v>
      </c>
      <c r="D98" s="84" t="s">
        <v>175</v>
      </c>
      <c r="E98" s="84" t="s">
        <v>175</v>
      </c>
      <c r="F98" s="84" t="s">
        <v>175</v>
      </c>
      <c r="G98" s="84" t="s">
        <v>175</v>
      </c>
      <c r="H98" s="84" t="s">
        <v>175</v>
      </c>
      <c r="I98" s="86">
        <v>-88789.22</v>
      </c>
      <c r="J98" s="84" t="s">
        <v>175</v>
      </c>
      <c r="K98" s="84" t="s">
        <v>175</v>
      </c>
      <c r="L98" s="84" t="s">
        <v>175</v>
      </c>
      <c r="M98" s="84" t="s">
        <v>175</v>
      </c>
      <c r="N98" s="84" t="s">
        <v>175</v>
      </c>
      <c r="O98" s="84" t="s">
        <v>175</v>
      </c>
      <c r="P98" s="84" t="s">
        <v>175</v>
      </c>
      <c r="Q98" s="84" t="s">
        <v>175</v>
      </c>
      <c r="R98" s="84" t="s">
        <v>175</v>
      </c>
      <c r="S98" s="84" t="s">
        <v>175</v>
      </c>
      <c r="T98" s="84" t="s">
        <v>175</v>
      </c>
      <c r="U98" s="84" t="e">
        <f t="shared" si="21"/>
        <v>#VALUE!</v>
      </c>
      <c r="V98" s="84" t="e">
        <f t="shared" si="22"/>
        <v>#VALUE!</v>
      </c>
      <c r="W98" s="84" t="e">
        <f t="shared" si="23"/>
        <v>#VALUE!</v>
      </c>
      <c r="X98" s="84" t="e">
        <f t="shared" si="24"/>
        <v>#VALUE!</v>
      </c>
      <c r="Y98" s="84" t="e">
        <f t="shared" si="25"/>
        <v>#VALUE!</v>
      </c>
      <c r="Z98" s="84" t="e">
        <f t="shared" si="26"/>
        <v>#VALUE!</v>
      </c>
      <c r="AA98" s="84" t="e">
        <f t="shared" si="27"/>
        <v>#VALUE!</v>
      </c>
      <c r="AB98" s="84">
        <f t="shared" si="28"/>
        <v>-88.78922</v>
      </c>
      <c r="AC98" s="84" t="e">
        <f t="shared" si="29"/>
        <v>#VALUE!</v>
      </c>
      <c r="AD98" s="84" t="e">
        <f t="shared" si="30"/>
        <v>#VALUE!</v>
      </c>
      <c r="AE98" s="84" t="e">
        <f t="shared" si="31"/>
        <v>#VALUE!</v>
      </c>
      <c r="AF98" s="84" t="e">
        <f t="shared" si="32"/>
        <v>#VALUE!</v>
      </c>
      <c r="AG98" s="84" t="e">
        <f t="shared" si="33"/>
        <v>#VALUE!</v>
      </c>
      <c r="AH98" s="84" t="e">
        <f t="shared" si="34"/>
        <v>#VALUE!</v>
      </c>
      <c r="AI98" s="84" t="e">
        <f t="shared" si="35"/>
        <v>#VALUE!</v>
      </c>
      <c r="AJ98" s="84" t="e">
        <f t="shared" si="36"/>
        <v>#VALUE!</v>
      </c>
      <c r="AK98" s="84" t="e">
        <f t="shared" si="37"/>
        <v>#VALUE!</v>
      </c>
      <c r="AL98" s="84" t="e">
        <f t="shared" si="38"/>
        <v>#VALUE!</v>
      </c>
      <c r="AM98" s="84" t="e">
        <f t="shared" si="39"/>
        <v>#VALUE!</v>
      </c>
    </row>
    <row r="99" spans="1:39" x14ac:dyDescent="0.2">
      <c r="A99" s="84" t="s">
        <v>224</v>
      </c>
      <c r="B99" s="84" t="s">
        <v>175</v>
      </c>
      <c r="C99" s="84" t="s">
        <v>175</v>
      </c>
      <c r="D99" s="84" t="s">
        <v>175</v>
      </c>
      <c r="E99" s="84" t="s">
        <v>175</v>
      </c>
      <c r="F99" s="84" t="s">
        <v>175</v>
      </c>
      <c r="G99" s="84" t="s">
        <v>175</v>
      </c>
      <c r="H99" s="84" t="s">
        <v>175</v>
      </c>
      <c r="I99" s="84" t="s">
        <v>175</v>
      </c>
      <c r="J99" s="84" t="s">
        <v>175</v>
      </c>
      <c r="K99" s="84" t="s">
        <v>175</v>
      </c>
      <c r="L99" s="84" t="s">
        <v>175</v>
      </c>
      <c r="M99" s="84" t="s">
        <v>175</v>
      </c>
      <c r="N99" s="84" t="s">
        <v>175</v>
      </c>
      <c r="O99" s="84" t="s">
        <v>175</v>
      </c>
      <c r="P99" s="84" t="s">
        <v>175</v>
      </c>
      <c r="Q99" s="84" t="s">
        <v>175</v>
      </c>
      <c r="R99" s="84" t="s">
        <v>175</v>
      </c>
      <c r="S99" s="84" t="s">
        <v>175</v>
      </c>
      <c r="T99" s="84" t="s">
        <v>175</v>
      </c>
      <c r="U99" s="84" t="e">
        <f t="shared" si="21"/>
        <v>#VALUE!</v>
      </c>
      <c r="V99" s="84" t="e">
        <f t="shared" si="22"/>
        <v>#VALUE!</v>
      </c>
      <c r="W99" s="84" t="e">
        <f t="shared" si="23"/>
        <v>#VALUE!</v>
      </c>
      <c r="X99" s="84" t="e">
        <f t="shared" si="24"/>
        <v>#VALUE!</v>
      </c>
      <c r="Y99" s="84" t="e">
        <f t="shared" si="25"/>
        <v>#VALUE!</v>
      </c>
      <c r="Z99" s="84" t="e">
        <f t="shared" si="26"/>
        <v>#VALUE!</v>
      </c>
      <c r="AA99" s="84" t="e">
        <f t="shared" si="27"/>
        <v>#VALUE!</v>
      </c>
      <c r="AB99" s="84" t="e">
        <f t="shared" si="28"/>
        <v>#VALUE!</v>
      </c>
      <c r="AC99" s="84" t="e">
        <f t="shared" si="29"/>
        <v>#VALUE!</v>
      </c>
      <c r="AD99" s="84" t="e">
        <f t="shared" si="30"/>
        <v>#VALUE!</v>
      </c>
      <c r="AE99" s="84" t="e">
        <f t="shared" si="31"/>
        <v>#VALUE!</v>
      </c>
      <c r="AF99" s="84" t="e">
        <f t="shared" si="32"/>
        <v>#VALUE!</v>
      </c>
      <c r="AG99" s="84" t="e">
        <f t="shared" si="33"/>
        <v>#VALUE!</v>
      </c>
      <c r="AH99" s="84" t="e">
        <f t="shared" si="34"/>
        <v>#VALUE!</v>
      </c>
      <c r="AI99" s="84" t="e">
        <f t="shared" si="35"/>
        <v>#VALUE!</v>
      </c>
      <c r="AJ99" s="84" t="e">
        <f t="shared" si="36"/>
        <v>#VALUE!</v>
      </c>
      <c r="AK99" s="84" t="e">
        <f t="shared" si="37"/>
        <v>#VALUE!</v>
      </c>
      <c r="AL99" s="84" t="e">
        <f t="shared" si="38"/>
        <v>#VALUE!</v>
      </c>
      <c r="AM99" s="84" t="e">
        <f t="shared" si="39"/>
        <v>#VALUE!</v>
      </c>
    </row>
    <row r="100" spans="1:39" x14ac:dyDescent="0.2">
      <c r="A100" s="84" t="s">
        <v>158</v>
      </c>
      <c r="B100" s="84">
        <v>219.21</v>
      </c>
      <c r="C100" s="84">
        <v>219.97</v>
      </c>
      <c r="D100" s="84">
        <v>223.48</v>
      </c>
      <c r="E100" s="84">
        <v>225.78</v>
      </c>
      <c r="F100" s="84">
        <v>238.5</v>
      </c>
      <c r="G100" s="84">
        <v>249.77</v>
      </c>
      <c r="H100" s="84">
        <v>248.66</v>
      </c>
      <c r="I100" s="84">
        <v>242.58</v>
      </c>
      <c r="J100" s="84">
        <v>242.13</v>
      </c>
      <c r="K100" s="84">
        <v>247.75</v>
      </c>
      <c r="L100" s="84">
        <v>257.60000000000002</v>
      </c>
      <c r="M100" s="84">
        <v>258.17</v>
      </c>
      <c r="N100" s="84">
        <v>259.08</v>
      </c>
      <c r="O100" s="84">
        <v>261.52</v>
      </c>
      <c r="P100" s="84">
        <v>232.16</v>
      </c>
      <c r="Q100" s="84">
        <v>252.02</v>
      </c>
      <c r="R100" s="84">
        <v>237.42</v>
      </c>
      <c r="S100" s="84">
        <v>222.49</v>
      </c>
      <c r="T100" s="84">
        <v>209.1</v>
      </c>
      <c r="U100" s="84">
        <f t="shared" si="21"/>
        <v>0.21921000000000002</v>
      </c>
      <c r="V100" s="84">
        <f t="shared" si="22"/>
        <v>0.21997</v>
      </c>
      <c r="W100" s="84">
        <f t="shared" si="23"/>
        <v>0.22347999999999998</v>
      </c>
      <c r="X100" s="84">
        <f t="shared" si="24"/>
        <v>0.22578000000000001</v>
      </c>
      <c r="Y100" s="84">
        <f t="shared" si="25"/>
        <v>0.23849999999999999</v>
      </c>
      <c r="Z100" s="84">
        <f t="shared" si="26"/>
        <v>0.24977000000000002</v>
      </c>
      <c r="AA100" s="84">
        <f t="shared" si="27"/>
        <v>0.24865999999999999</v>
      </c>
      <c r="AB100" s="84">
        <f t="shared" si="28"/>
        <v>0.24258000000000002</v>
      </c>
      <c r="AC100" s="84">
        <f t="shared" si="29"/>
        <v>0.24212999999999998</v>
      </c>
      <c r="AD100" s="84">
        <f t="shared" si="30"/>
        <v>0.24775</v>
      </c>
      <c r="AE100" s="84">
        <f t="shared" si="31"/>
        <v>0.2576</v>
      </c>
      <c r="AF100" s="84">
        <f t="shared" si="32"/>
        <v>0.25817000000000001</v>
      </c>
      <c r="AG100" s="84">
        <f t="shared" si="33"/>
        <v>0.25907999999999998</v>
      </c>
      <c r="AH100" s="84">
        <f t="shared" si="34"/>
        <v>0.26151999999999997</v>
      </c>
      <c r="AI100" s="84">
        <f t="shared" si="35"/>
        <v>0.23216000000000001</v>
      </c>
      <c r="AJ100" s="84">
        <f t="shared" si="36"/>
        <v>0.25202000000000002</v>
      </c>
      <c r="AK100" s="84">
        <f t="shared" si="37"/>
        <v>0.23741999999999999</v>
      </c>
      <c r="AL100" s="84">
        <f t="shared" si="38"/>
        <v>0.22249000000000002</v>
      </c>
      <c r="AM100" s="84">
        <f t="shared" si="39"/>
        <v>0.20910000000000001</v>
      </c>
    </row>
    <row r="101" spans="1:39" x14ac:dyDescent="0.2">
      <c r="A101" s="84" t="s">
        <v>22</v>
      </c>
      <c r="B101" s="86">
        <v>44427.77</v>
      </c>
      <c r="C101" s="86">
        <v>18359.349999999999</v>
      </c>
      <c r="D101" s="86">
        <v>18560.21</v>
      </c>
      <c r="E101" s="86">
        <v>25045.35</v>
      </c>
      <c r="F101" s="86">
        <v>23120.080000000002</v>
      </c>
      <c r="G101" s="86">
        <v>16018.17</v>
      </c>
      <c r="H101" s="86">
        <v>13417</v>
      </c>
      <c r="I101" s="86">
        <v>10245.49</v>
      </c>
      <c r="J101" s="86">
        <v>7884.58</v>
      </c>
      <c r="K101" s="86">
        <v>15768.43</v>
      </c>
      <c r="L101" s="86">
        <v>11577.37</v>
      </c>
      <c r="M101" s="86">
        <v>15529.01</v>
      </c>
      <c r="N101" s="86">
        <v>18484.61</v>
      </c>
      <c r="O101" s="86">
        <v>18849.150000000001</v>
      </c>
      <c r="P101" s="86">
        <v>22513.19</v>
      </c>
      <c r="Q101" s="86">
        <v>16393.63</v>
      </c>
      <c r="R101" s="86">
        <v>9763.08</v>
      </c>
      <c r="S101" s="86">
        <v>10637.71</v>
      </c>
      <c r="T101" s="86">
        <v>11105.71</v>
      </c>
      <c r="U101" s="84">
        <f t="shared" si="21"/>
        <v>44.427769999999995</v>
      </c>
      <c r="V101" s="84">
        <f t="shared" si="22"/>
        <v>18.359349999999999</v>
      </c>
      <c r="W101" s="84">
        <f t="shared" si="23"/>
        <v>18.560209999999998</v>
      </c>
      <c r="X101" s="84">
        <f t="shared" si="24"/>
        <v>25.045349999999999</v>
      </c>
      <c r="Y101" s="84">
        <f t="shared" si="25"/>
        <v>23.120080000000002</v>
      </c>
      <c r="Z101" s="84">
        <f t="shared" si="26"/>
        <v>16.018170000000001</v>
      </c>
      <c r="AA101" s="84">
        <f t="shared" si="27"/>
        <v>13.417</v>
      </c>
      <c r="AB101" s="84">
        <f t="shared" si="28"/>
        <v>10.24549</v>
      </c>
      <c r="AC101" s="84">
        <f t="shared" si="29"/>
        <v>7.8845799999999997</v>
      </c>
      <c r="AD101" s="84">
        <f t="shared" si="30"/>
        <v>15.76843</v>
      </c>
      <c r="AE101" s="84">
        <f t="shared" si="31"/>
        <v>11.57737</v>
      </c>
      <c r="AF101" s="84">
        <f t="shared" si="32"/>
        <v>15.52901</v>
      </c>
      <c r="AG101" s="84">
        <f t="shared" si="33"/>
        <v>18.48461</v>
      </c>
      <c r="AH101" s="84">
        <f t="shared" si="34"/>
        <v>18.849150000000002</v>
      </c>
      <c r="AI101" s="84">
        <f t="shared" si="35"/>
        <v>22.513189999999998</v>
      </c>
      <c r="AJ101" s="84">
        <f t="shared" si="36"/>
        <v>16.393630000000002</v>
      </c>
      <c r="AK101" s="84">
        <f t="shared" si="37"/>
        <v>9.7630800000000004</v>
      </c>
      <c r="AL101" s="84">
        <f t="shared" si="38"/>
        <v>10.637709999999998</v>
      </c>
      <c r="AM101" s="84">
        <f t="shared" si="39"/>
        <v>11.105709999999998</v>
      </c>
    </row>
    <row r="102" spans="1:39" x14ac:dyDescent="0.2">
      <c r="A102" s="84" t="s">
        <v>66</v>
      </c>
      <c r="B102" s="86">
        <v>13234.12</v>
      </c>
      <c r="C102" s="86">
        <v>12357.69</v>
      </c>
      <c r="D102" s="86">
        <v>9923.25</v>
      </c>
      <c r="E102" s="86">
        <v>9811.91</v>
      </c>
      <c r="F102" s="86">
        <v>9068.3700000000008</v>
      </c>
      <c r="G102" s="86">
        <v>8434.24</v>
      </c>
      <c r="H102" s="86">
        <v>8729.7099999999991</v>
      </c>
      <c r="I102" s="86">
        <v>9362.9500000000007</v>
      </c>
      <c r="J102" s="86">
        <v>9796.11</v>
      </c>
      <c r="K102" s="86">
        <v>10577.27</v>
      </c>
      <c r="L102" s="86">
        <v>10912.05</v>
      </c>
      <c r="M102" s="86">
        <v>12440.38</v>
      </c>
      <c r="N102" s="86">
        <v>12704.32</v>
      </c>
      <c r="O102" s="86">
        <v>12667.23</v>
      </c>
      <c r="P102" s="86">
        <v>12085.96</v>
      </c>
      <c r="Q102" s="86">
        <v>11798.54</v>
      </c>
      <c r="R102" s="86">
        <v>11260.62</v>
      </c>
      <c r="S102" s="86">
        <v>11828.05</v>
      </c>
      <c r="T102" s="86">
        <v>11693.15</v>
      </c>
      <c r="U102" s="84">
        <f t="shared" si="21"/>
        <v>13.234120000000001</v>
      </c>
      <c r="V102" s="84">
        <f t="shared" si="22"/>
        <v>12.35769</v>
      </c>
      <c r="W102" s="84">
        <f t="shared" si="23"/>
        <v>9.9232499999999995</v>
      </c>
      <c r="X102" s="84">
        <f t="shared" si="24"/>
        <v>9.8119099999999992</v>
      </c>
      <c r="Y102" s="84">
        <f t="shared" si="25"/>
        <v>9.0683700000000016</v>
      </c>
      <c r="Z102" s="84">
        <f t="shared" si="26"/>
        <v>8.4342399999999991</v>
      </c>
      <c r="AA102" s="84">
        <f t="shared" si="27"/>
        <v>8.729709999999999</v>
      </c>
      <c r="AB102" s="84">
        <f t="shared" si="28"/>
        <v>9.3629500000000014</v>
      </c>
      <c r="AC102" s="84">
        <f t="shared" si="29"/>
        <v>9.7961100000000005</v>
      </c>
      <c r="AD102" s="84">
        <f t="shared" si="30"/>
        <v>10.57727</v>
      </c>
      <c r="AE102" s="84">
        <f t="shared" si="31"/>
        <v>10.912049999999999</v>
      </c>
      <c r="AF102" s="84">
        <f t="shared" si="32"/>
        <v>12.440379999999999</v>
      </c>
      <c r="AG102" s="84">
        <f t="shared" si="33"/>
        <v>12.704319999999999</v>
      </c>
      <c r="AH102" s="84">
        <f t="shared" si="34"/>
        <v>12.66723</v>
      </c>
      <c r="AI102" s="84">
        <f t="shared" si="35"/>
        <v>12.085959999999998</v>
      </c>
      <c r="AJ102" s="84">
        <f t="shared" si="36"/>
        <v>11.798540000000001</v>
      </c>
      <c r="AK102" s="84">
        <f t="shared" si="37"/>
        <v>11.260620000000001</v>
      </c>
      <c r="AL102" s="84">
        <f t="shared" si="38"/>
        <v>11.828049999999999</v>
      </c>
      <c r="AM102" s="84">
        <f t="shared" si="39"/>
        <v>11.693149999999999</v>
      </c>
    </row>
    <row r="103" spans="1:39" x14ac:dyDescent="0.2">
      <c r="A103" s="84" t="s">
        <v>67</v>
      </c>
      <c r="B103" s="84" t="s">
        <v>175</v>
      </c>
      <c r="C103" s="86">
        <v>-217037.34</v>
      </c>
      <c r="D103" s="84" t="s">
        <v>175</v>
      </c>
      <c r="E103" s="84" t="s">
        <v>175</v>
      </c>
      <c r="F103" s="84" t="s">
        <v>175</v>
      </c>
      <c r="G103" s="84" t="s">
        <v>175</v>
      </c>
      <c r="H103" s="84" t="s">
        <v>175</v>
      </c>
      <c r="I103" s="86">
        <v>-203912.2</v>
      </c>
      <c r="J103" s="84" t="s">
        <v>175</v>
      </c>
      <c r="K103" s="84" t="s">
        <v>175</v>
      </c>
      <c r="L103" s="84" t="s">
        <v>175</v>
      </c>
      <c r="M103" s="84" t="s">
        <v>175</v>
      </c>
      <c r="N103" s="84" t="s">
        <v>175</v>
      </c>
      <c r="O103" s="84" t="s">
        <v>175</v>
      </c>
      <c r="P103" s="84" t="s">
        <v>175</v>
      </c>
      <c r="Q103" s="84" t="s">
        <v>175</v>
      </c>
      <c r="R103" s="84" t="s">
        <v>175</v>
      </c>
      <c r="S103" s="84" t="s">
        <v>175</v>
      </c>
      <c r="T103" s="84" t="s">
        <v>175</v>
      </c>
      <c r="U103" s="84" t="e">
        <f t="shared" si="21"/>
        <v>#VALUE!</v>
      </c>
      <c r="V103" s="84">
        <f t="shared" si="22"/>
        <v>-217.03734</v>
      </c>
      <c r="W103" s="84" t="e">
        <f t="shared" si="23"/>
        <v>#VALUE!</v>
      </c>
      <c r="X103" s="84" t="e">
        <f t="shared" si="24"/>
        <v>#VALUE!</v>
      </c>
      <c r="Y103" s="84" t="e">
        <f t="shared" si="25"/>
        <v>#VALUE!</v>
      </c>
      <c r="Z103" s="84" t="e">
        <f t="shared" si="26"/>
        <v>#VALUE!</v>
      </c>
      <c r="AA103" s="84" t="e">
        <f t="shared" si="27"/>
        <v>#VALUE!</v>
      </c>
      <c r="AB103" s="84">
        <f t="shared" si="28"/>
        <v>-203.91220000000001</v>
      </c>
      <c r="AC103" s="84" t="e">
        <f t="shared" si="29"/>
        <v>#VALUE!</v>
      </c>
      <c r="AD103" s="84" t="e">
        <f t="shared" si="30"/>
        <v>#VALUE!</v>
      </c>
      <c r="AE103" s="84" t="e">
        <f t="shared" si="31"/>
        <v>#VALUE!</v>
      </c>
      <c r="AF103" s="84" t="e">
        <f t="shared" si="32"/>
        <v>#VALUE!</v>
      </c>
      <c r="AG103" s="84" t="e">
        <f t="shared" si="33"/>
        <v>#VALUE!</v>
      </c>
      <c r="AH103" s="84" t="e">
        <f t="shared" si="34"/>
        <v>#VALUE!</v>
      </c>
      <c r="AI103" s="84" t="e">
        <f t="shared" si="35"/>
        <v>#VALUE!</v>
      </c>
      <c r="AJ103" s="84" t="e">
        <f t="shared" si="36"/>
        <v>#VALUE!</v>
      </c>
      <c r="AK103" s="84" t="e">
        <f t="shared" si="37"/>
        <v>#VALUE!</v>
      </c>
      <c r="AL103" s="84" t="e">
        <f t="shared" si="38"/>
        <v>#VALUE!</v>
      </c>
      <c r="AM103" s="84" t="e">
        <f t="shared" si="39"/>
        <v>#VALUE!</v>
      </c>
    </row>
    <row r="104" spans="1:39" x14ac:dyDescent="0.2">
      <c r="A104" s="84" t="s">
        <v>127</v>
      </c>
      <c r="B104" s="86">
        <v>27945.21</v>
      </c>
      <c r="C104" s="86">
        <v>24585.88</v>
      </c>
      <c r="D104" s="84" t="s">
        <v>175</v>
      </c>
      <c r="E104" s="84" t="s">
        <v>175</v>
      </c>
      <c r="F104" s="84" t="s">
        <v>175</v>
      </c>
      <c r="G104" s="84" t="s">
        <v>175</v>
      </c>
      <c r="H104" s="84" t="s">
        <v>175</v>
      </c>
      <c r="I104" s="84" t="s">
        <v>175</v>
      </c>
      <c r="J104" s="84" t="s">
        <v>175</v>
      </c>
      <c r="K104" s="84" t="s">
        <v>175</v>
      </c>
      <c r="L104" s="84" t="s">
        <v>175</v>
      </c>
      <c r="M104" s="84" t="s">
        <v>175</v>
      </c>
      <c r="N104" s="84" t="s">
        <v>175</v>
      </c>
      <c r="O104" s="84" t="s">
        <v>175</v>
      </c>
      <c r="P104" s="84" t="s">
        <v>175</v>
      </c>
      <c r="Q104" s="84" t="s">
        <v>175</v>
      </c>
      <c r="R104" s="84" t="s">
        <v>175</v>
      </c>
      <c r="S104" s="84" t="s">
        <v>175</v>
      </c>
      <c r="T104" s="84" t="s">
        <v>175</v>
      </c>
      <c r="U104" s="84">
        <f t="shared" si="21"/>
        <v>27.945209999999999</v>
      </c>
      <c r="V104" s="84">
        <f t="shared" si="22"/>
        <v>24.58588</v>
      </c>
      <c r="W104" s="84" t="e">
        <f t="shared" si="23"/>
        <v>#VALUE!</v>
      </c>
      <c r="X104" s="84" t="e">
        <f t="shared" si="24"/>
        <v>#VALUE!</v>
      </c>
      <c r="Y104" s="84" t="e">
        <f t="shared" si="25"/>
        <v>#VALUE!</v>
      </c>
      <c r="Z104" s="84" t="e">
        <f t="shared" si="26"/>
        <v>#VALUE!</v>
      </c>
      <c r="AA104" s="84" t="e">
        <f t="shared" si="27"/>
        <v>#VALUE!</v>
      </c>
      <c r="AB104" s="84" t="e">
        <f t="shared" si="28"/>
        <v>#VALUE!</v>
      </c>
      <c r="AC104" s="84" t="e">
        <f t="shared" si="29"/>
        <v>#VALUE!</v>
      </c>
      <c r="AD104" s="84" t="e">
        <f t="shared" si="30"/>
        <v>#VALUE!</v>
      </c>
      <c r="AE104" s="84" t="e">
        <f t="shared" si="31"/>
        <v>#VALUE!</v>
      </c>
      <c r="AF104" s="84" t="e">
        <f t="shared" si="32"/>
        <v>#VALUE!</v>
      </c>
      <c r="AG104" s="84" t="e">
        <f t="shared" si="33"/>
        <v>#VALUE!</v>
      </c>
      <c r="AH104" s="84" t="e">
        <f t="shared" si="34"/>
        <v>#VALUE!</v>
      </c>
      <c r="AI104" s="84" t="e">
        <f t="shared" si="35"/>
        <v>#VALUE!</v>
      </c>
      <c r="AJ104" s="84" t="e">
        <f t="shared" si="36"/>
        <v>#VALUE!</v>
      </c>
      <c r="AK104" s="84" t="e">
        <f t="shared" si="37"/>
        <v>#VALUE!</v>
      </c>
      <c r="AL104" s="84" t="e">
        <f t="shared" si="38"/>
        <v>#VALUE!</v>
      </c>
      <c r="AM104" s="84" t="e">
        <f t="shared" si="39"/>
        <v>#VALUE!</v>
      </c>
    </row>
    <row r="105" spans="1:39" x14ac:dyDescent="0.2">
      <c r="A105" s="84" t="s">
        <v>159</v>
      </c>
      <c r="B105" s="84" t="s">
        <v>175</v>
      </c>
      <c r="C105" s="86">
        <v>75602.81</v>
      </c>
      <c r="D105" s="84" t="s">
        <v>175</v>
      </c>
      <c r="E105" s="84" t="s">
        <v>175</v>
      </c>
      <c r="F105" s="84" t="s">
        <v>175</v>
      </c>
      <c r="G105" s="84" t="s">
        <v>175</v>
      </c>
      <c r="H105" s="84" t="s">
        <v>175</v>
      </c>
      <c r="I105" s="86">
        <v>-26797.58</v>
      </c>
      <c r="J105" s="84" t="s">
        <v>175</v>
      </c>
      <c r="K105" s="84" t="s">
        <v>175</v>
      </c>
      <c r="L105" s="84" t="s">
        <v>175</v>
      </c>
      <c r="M105" s="84" t="s">
        <v>175</v>
      </c>
      <c r="N105" s="84" t="s">
        <v>175</v>
      </c>
      <c r="O105" s="84" t="s">
        <v>175</v>
      </c>
      <c r="P105" s="84" t="s">
        <v>175</v>
      </c>
      <c r="Q105" s="84" t="s">
        <v>175</v>
      </c>
      <c r="R105" s="84" t="s">
        <v>175</v>
      </c>
      <c r="S105" s="84" t="s">
        <v>175</v>
      </c>
      <c r="T105" s="84" t="s">
        <v>175</v>
      </c>
      <c r="U105" s="84" t="e">
        <f t="shared" si="21"/>
        <v>#VALUE!</v>
      </c>
      <c r="V105" s="84">
        <f t="shared" si="22"/>
        <v>75.602809999999991</v>
      </c>
      <c r="W105" s="84" t="e">
        <f t="shared" si="23"/>
        <v>#VALUE!</v>
      </c>
      <c r="X105" s="84" t="e">
        <f t="shared" si="24"/>
        <v>#VALUE!</v>
      </c>
      <c r="Y105" s="84" t="e">
        <f t="shared" si="25"/>
        <v>#VALUE!</v>
      </c>
      <c r="Z105" s="84" t="e">
        <f t="shared" si="26"/>
        <v>#VALUE!</v>
      </c>
      <c r="AA105" s="84" t="e">
        <f t="shared" si="27"/>
        <v>#VALUE!</v>
      </c>
      <c r="AB105" s="84">
        <f t="shared" si="28"/>
        <v>-26.797580000000004</v>
      </c>
      <c r="AC105" s="84" t="e">
        <f t="shared" si="29"/>
        <v>#VALUE!</v>
      </c>
      <c r="AD105" s="84" t="e">
        <f t="shared" si="30"/>
        <v>#VALUE!</v>
      </c>
      <c r="AE105" s="84" t="e">
        <f t="shared" si="31"/>
        <v>#VALUE!</v>
      </c>
      <c r="AF105" s="84" t="e">
        <f t="shared" si="32"/>
        <v>#VALUE!</v>
      </c>
      <c r="AG105" s="84" t="e">
        <f t="shared" si="33"/>
        <v>#VALUE!</v>
      </c>
      <c r="AH105" s="84" t="e">
        <f t="shared" si="34"/>
        <v>#VALUE!</v>
      </c>
      <c r="AI105" s="84" t="e">
        <f t="shared" si="35"/>
        <v>#VALUE!</v>
      </c>
      <c r="AJ105" s="84" t="e">
        <f t="shared" si="36"/>
        <v>#VALUE!</v>
      </c>
      <c r="AK105" s="84" t="e">
        <f t="shared" si="37"/>
        <v>#VALUE!</v>
      </c>
      <c r="AL105" s="84" t="e">
        <f t="shared" si="38"/>
        <v>#VALUE!</v>
      </c>
      <c r="AM105" s="84" t="e">
        <f t="shared" si="39"/>
        <v>#VALUE!</v>
      </c>
    </row>
    <row r="106" spans="1:39" x14ac:dyDescent="0.2">
      <c r="A106" s="84" t="s">
        <v>160</v>
      </c>
      <c r="B106" s="84" t="s">
        <v>175</v>
      </c>
      <c r="C106" s="84">
        <v>152.97999999999999</v>
      </c>
      <c r="D106" s="84" t="s">
        <v>175</v>
      </c>
      <c r="E106" s="84" t="s">
        <v>175</v>
      </c>
      <c r="F106" s="84" t="s">
        <v>175</v>
      </c>
      <c r="G106" s="84" t="s">
        <v>175</v>
      </c>
      <c r="H106" s="84" t="s">
        <v>175</v>
      </c>
      <c r="I106" s="84" t="s">
        <v>175</v>
      </c>
      <c r="J106" s="84" t="s">
        <v>175</v>
      </c>
      <c r="K106" s="84" t="s">
        <v>175</v>
      </c>
      <c r="L106" s="84" t="s">
        <v>175</v>
      </c>
      <c r="M106" s="84" t="s">
        <v>175</v>
      </c>
      <c r="N106" s="84" t="s">
        <v>175</v>
      </c>
      <c r="O106" s="84" t="s">
        <v>175</v>
      </c>
      <c r="P106" s="84" t="s">
        <v>175</v>
      </c>
      <c r="Q106" s="84" t="s">
        <v>175</v>
      </c>
      <c r="R106" s="84" t="s">
        <v>175</v>
      </c>
      <c r="S106" s="84" t="s">
        <v>175</v>
      </c>
      <c r="T106" s="84" t="s">
        <v>175</v>
      </c>
      <c r="U106" s="84" t="e">
        <f t="shared" si="21"/>
        <v>#VALUE!</v>
      </c>
      <c r="V106" s="84">
        <f t="shared" si="22"/>
        <v>0.15297999999999998</v>
      </c>
      <c r="W106" s="84" t="e">
        <f t="shared" si="23"/>
        <v>#VALUE!</v>
      </c>
      <c r="X106" s="84" t="e">
        <f t="shared" si="24"/>
        <v>#VALUE!</v>
      </c>
      <c r="Y106" s="84" t="e">
        <f t="shared" si="25"/>
        <v>#VALUE!</v>
      </c>
      <c r="Z106" s="84" t="e">
        <f t="shared" si="26"/>
        <v>#VALUE!</v>
      </c>
      <c r="AA106" s="84" t="e">
        <f t="shared" si="27"/>
        <v>#VALUE!</v>
      </c>
      <c r="AB106" s="84" t="e">
        <f t="shared" si="28"/>
        <v>#VALUE!</v>
      </c>
      <c r="AC106" s="84" t="e">
        <f t="shared" si="29"/>
        <v>#VALUE!</v>
      </c>
      <c r="AD106" s="84" t="e">
        <f t="shared" si="30"/>
        <v>#VALUE!</v>
      </c>
      <c r="AE106" s="84" t="e">
        <f t="shared" si="31"/>
        <v>#VALUE!</v>
      </c>
      <c r="AF106" s="84" t="e">
        <f t="shared" si="32"/>
        <v>#VALUE!</v>
      </c>
      <c r="AG106" s="84" t="e">
        <f t="shared" si="33"/>
        <v>#VALUE!</v>
      </c>
      <c r="AH106" s="84" t="e">
        <f t="shared" si="34"/>
        <v>#VALUE!</v>
      </c>
      <c r="AI106" s="84" t="e">
        <f t="shared" si="35"/>
        <v>#VALUE!</v>
      </c>
      <c r="AJ106" s="84" t="e">
        <f t="shared" si="36"/>
        <v>#VALUE!</v>
      </c>
      <c r="AK106" s="84" t="e">
        <f t="shared" si="37"/>
        <v>#VALUE!</v>
      </c>
      <c r="AL106" s="84" t="e">
        <f t="shared" si="38"/>
        <v>#VALUE!</v>
      </c>
      <c r="AM106" s="84" t="e">
        <f t="shared" si="39"/>
        <v>#VALUE!</v>
      </c>
    </row>
    <row r="107" spans="1:39" x14ac:dyDescent="0.2">
      <c r="A107" s="84" t="s">
        <v>68</v>
      </c>
      <c r="B107" s="84" t="s">
        <v>175</v>
      </c>
      <c r="C107" s="84" t="s">
        <v>175</v>
      </c>
      <c r="D107" s="86">
        <v>-1081.8499999999999</v>
      </c>
      <c r="E107" s="84" t="s">
        <v>175</v>
      </c>
      <c r="F107" s="84" t="s">
        <v>175</v>
      </c>
      <c r="G107" s="84" t="s">
        <v>175</v>
      </c>
      <c r="H107" s="84" t="s">
        <v>175</v>
      </c>
      <c r="I107" s="86">
        <v>-52314.02</v>
      </c>
      <c r="J107" s="84" t="s">
        <v>175</v>
      </c>
      <c r="K107" s="84" t="s">
        <v>175</v>
      </c>
      <c r="L107" s="84" t="s">
        <v>175</v>
      </c>
      <c r="M107" s="84" t="s">
        <v>175</v>
      </c>
      <c r="N107" s="84" t="s">
        <v>175</v>
      </c>
      <c r="O107" s="84" t="s">
        <v>175</v>
      </c>
      <c r="P107" s="84" t="s">
        <v>175</v>
      </c>
      <c r="Q107" s="84" t="s">
        <v>175</v>
      </c>
      <c r="R107" s="84" t="s">
        <v>175</v>
      </c>
      <c r="S107" s="84" t="s">
        <v>175</v>
      </c>
      <c r="T107" s="84" t="s">
        <v>175</v>
      </c>
      <c r="U107" s="84" t="e">
        <f t="shared" si="21"/>
        <v>#VALUE!</v>
      </c>
      <c r="V107" s="84" t="e">
        <f t="shared" si="22"/>
        <v>#VALUE!</v>
      </c>
      <c r="W107" s="84">
        <f t="shared" si="23"/>
        <v>-1.08185</v>
      </c>
      <c r="X107" s="84" t="e">
        <f t="shared" si="24"/>
        <v>#VALUE!</v>
      </c>
      <c r="Y107" s="84" t="e">
        <f t="shared" si="25"/>
        <v>#VALUE!</v>
      </c>
      <c r="Z107" s="84" t="e">
        <f t="shared" si="26"/>
        <v>#VALUE!</v>
      </c>
      <c r="AA107" s="84" t="e">
        <f t="shared" si="27"/>
        <v>#VALUE!</v>
      </c>
      <c r="AB107" s="84">
        <f t="shared" si="28"/>
        <v>-52.314019999999999</v>
      </c>
      <c r="AC107" s="84" t="e">
        <f t="shared" si="29"/>
        <v>#VALUE!</v>
      </c>
      <c r="AD107" s="84" t="e">
        <f t="shared" si="30"/>
        <v>#VALUE!</v>
      </c>
      <c r="AE107" s="84" t="e">
        <f t="shared" si="31"/>
        <v>#VALUE!</v>
      </c>
      <c r="AF107" s="84" t="e">
        <f t="shared" si="32"/>
        <v>#VALUE!</v>
      </c>
      <c r="AG107" s="84" t="e">
        <f t="shared" si="33"/>
        <v>#VALUE!</v>
      </c>
      <c r="AH107" s="84" t="e">
        <f t="shared" si="34"/>
        <v>#VALUE!</v>
      </c>
      <c r="AI107" s="84" t="e">
        <f t="shared" si="35"/>
        <v>#VALUE!</v>
      </c>
      <c r="AJ107" s="84" t="e">
        <f t="shared" si="36"/>
        <v>#VALUE!</v>
      </c>
      <c r="AK107" s="84" t="e">
        <f t="shared" si="37"/>
        <v>#VALUE!</v>
      </c>
      <c r="AL107" s="84" t="e">
        <f t="shared" si="38"/>
        <v>#VALUE!</v>
      </c>
      <c r="AM107" s="84" t="e">
        <f t="shared" si="39"/>
        <v>#VALUE!</v>
      </c>
    </row>
    <row r="108" spans="1:39" x14ac:dyDescent="0.2">
      <c r="A108" s="84" t="s">
        <v>69</v>
      </c>
      <c r="B108" s="86">
        <v>1986.63</v>
      </c>
      <c r="C108" s="86">
        <v>2426.73</v>
      </c>
      <c r="D108" s="86">
        <v>2411.5500000000002</v>
      </c>
      <c r="E108" s="86">
        <v>2457.84</v>
      </c>
      <c r="F108" s="86">
        <v>2535.25</v>
      </c>
      <c r="G108" s="86">
        <v>2513.9499999999998</v>
      </c>
      <c r="H108" s="86">
        <v>2605.39</v>
      </c>
      <c r="I108" s="86">
        <v>2544.25</v>
      </c>
      <c r="J108" s="86">
        <v>2667.79</v>
      </c>
      <c r="K108" s="86">
        <v>2701.74</v>
      </c>
      <c r="L108" s="86">
        <v>2889.36</v>
      </c>
      <c r="M108" s="86">
        <v>2871.27</v>
      </c>
      <c r="N108" s="86">
        <v>2970.44</v>
      </c>
      <c r="O108" s="86">
        <v>2971.41</v>
      </c>
      <c r="P108" s="86">
        <v>3084.31</v>
      </c>
      <c r="Q108" s="86">
        <v>3049.52</v>
      </c>
      <c r="R108" s="86">
        <v>2985.95</v>
      </c>
      <c r="S108" s="86">
        <v>2987.2</v>
      </c>
      <c r="T108" s="86">
        <v>3019.68</v>
      </c>
      <c r="U108" s="84">
        <f t="shared" si="21"/>
        <v>1.9866300000000001</v>
      </c>
      <c r="V108" s="84">
        <f t="shared" si="22"/>
        <v>2.4267300000000001</v>
      </c>
      <c r="W108" s="84">
        <f t="shared" si="23"/>
        <v>2.4115500000000001</v>
      </c>
      <c r="X108" s="84">
        <f t="shared" si="24"/>
        <v>2.45784</v>
      </c>
      <c r="Y108" s="84">
        <f t="shared" si="25"/>
        <v>2.53525</v>
      </c>
      <c r="Z108" s="84">
        <f t="shared" si="26"/>
        <v>2.5139499999999999</v>
      </c>
      <c r="AA108" s="84">
        <f t="shared" si="27"/>
        <v>2.6053899999999999</v>
      </c>
      <c r="AB108" s="84">
        <f t="shared" si="28"/>
        <v>2.5442499999999999</v>
      </c>
      <c r="AC108" s="84">
        <f t="shared" si="29"/>
        <v>2.6677900000000001</v>
      </c>
      <c r="AD108" s="84">
        <f t="shared" si="30"/>
        <v>2.7017399999999996</v>
      </c>
      <c r="AE108" s="84">
        <f t="shared" si="31"/>
        <v>2.8893599999999999</v>
      </c>
      <c r="AF108" s="84">
        <f t="shared" si="32"/>
        <v>2.87127</v>
      </c>
      <c r="AG108" s="84">
        <f t="shared" si="33"/>
        <v>2.97044</v>
      </c>
      <c r="AH108" s="84">
        <f t="shared" si="34"/>
        <v>2.9714099999999997</v>
      </c>
      <c r="AI108" s="84">
        <f t="shared" si="35"/>
        <v>3.0843099999999999</v>
      </c>
      <c r="AJ108" s="84">
        <f t="shared" si="36"/>
        <v>3.0495199999999998</v>
      </c>
      <c r="AK108" s="84">
        <f t="shared" si="37"/>
        <v>2.9859499999999999</v>
      </c>
      <c r="AL108" s="84">
        <f t="shared" si="38"/>
        <v>2.9871999999999996</v>
      </c>
      <c r="AM108" s="84">
        <f t="shared" si="39"/>
        <v>3.0196799999999997</v>
      </c>
    </row>
    <row r="109" spans="1:39" x14ac:dyDescent="0.2">
      <c r="A109" s="84" t="s">
        <v>228</v>
      </c>
      <c r="B109" s="84" t="s">
        <v>175</v>
      </c>
      <c r="C109" s="84" t="s">
        <v>175</v>
      </c>
      <c r="D109" s="84" t="s">
        <v>175</v>
      </c>
      <c r="E109" s="84" t="s">
        <v>175</v>
      </c>
      <c r="F109" s="84" t="s">
        <v>175</v>
      </c>
      <c r="G109" s="84" t="s">
        <v>175</v>
      </c>
      <c r="H109" s="84" t="s">
        <v>175</v>
      </c>
      <c r="I109" s="84" t="s">
        <v>175</v>
      </c>
      <c r="J109" s="84" t="s">
        <v>175</v>
      </c>
      <c r="K109" s="84" t="s">
        <v>175</v>
      </c>
      <c r="L109" s="84" t="s">
        <v>175</v>
      </c>
      <c r="M109" s="84" t="s">
        <v>175</v>
      </c>
      <c r="N109" s="84" t="s">
        <v>175</v>
      </c>
      <c r="O109" s="84" t="s">
        <v>175</v>
      </c>
      <c r="P109" s="84" t="s">
        <v>175</v>
      </c>
      <c r="Q109" s="84" t="s">
        <v>175</v>
      </c>
      <c r="R109" s="84" t="s">
        <v>175</v>
      </c>
      <c r="S109" s="84" t="s">
        <v>175</v>
      </c>
      <c r="T109" s="84" t="s">
        <v>175</v>
      </c>
      <c r="U109" s="84" t="e">
        <f t="shared" si="21"/>
        <v>#VALUE!</v>
      </c>
      <c r="V109" s="84" t="e">
        <f t="shared" si="22"/>
        <v>#VALUE!</v>
      </c>
      <c r="W109" s="84" t="e">
        <f t="shared" si="23"/>
        <v>#VALUE!</v>
      </c>
      <c r="X109" s="84" t="e">
        <f t="shared" si="24"/>
        <v>#VALUE!</v>
      </c>
      <c r="Y109" s="84" t="e">
        <f t="shared" si="25"/>
        <v>#VALUE!</v>
      </c>
      <c r="Z109" s="84" t="e">
        <f t="shared" si="26"/>
        <v>#VALUE!</v>
      </c>
      <c r="AA109" s="84" t="e">
        <f t="shared" si="27"/>
        <v>#VALUE!</v>
      </c>
      <c r="AB109" s="84" t="e">
        <f t="shared" si="28"/>
        <v>#VALUE!</v>
      </c>
      <c r="AC109" s="84" t="e">
        <f t="shared" si="29"/>
        <v>#VALUE!</v>
      </c>
      <c r="AD109" s="84" t="e">
        <f t="shared" si="30"/>
        <v>#VALUE!</v>
      </c>
      <c r="AE109" s="84" t="e">
        <f t="shared" si="31"/>
        <v>#VALUE!</v>
      </c>
      <c r="AF109" s="84" t="e">
        <f t="shared" si="32"/>
        <v>#VALUE!</v>
      </c>
      <c r="AG109" s="84" t="e">
        <f t="shared" si="33"/>
        <v>#VALUE!</v>
      </c>
      <c r="AH109" s="84" t="e">
        <f t="shared" si="34"/>
        <v>#VALUE!</v>
      </c>
      <c r="AI109" s="84" t="e">
        <f t="shared" si="35"/>
        <v>#VALUE!</v>
      </c>
      <c r="AJ109" s="84" t="e">
        <f t="shared" si="36"/>
        <v>#VALUE!</v>
      </c>
      <c r="AK109" s="84" t="e">
        <f t="shared" si="37"/>
        <v>#VALUE!</v>
      </c>
      <c r="AL109" s="84" t="e">
        <f t="shared" si="38"/>
        <v>#VALUE!</v>
      </c>
      <c r="AM109" s="84" t="e">
        <f t="shared" si="39"/>
        <v>#VALUE!</v>
      </c>
    </row>
    <row r="110" spans="1:39" x14ac:dyDescent="0.2">
      <c r="A110" s="84" t="s">
        <v>70</v>
      </c>
      <c r="B110" s="84" t="s">
        <v>175</v>
      </c>
      <c r="C110" s="84" t="s">
        <v>175</v>
      </c>
      <c r="D110" s="86">
        <v>3580.55</v>
      </c>
      <c r="E110" s="84" t="s">
        <v>175</v>
      </c>
      <c r="F110" s="84" t="s">
        <v>175</v>
      </c>
      <c r="G110" s="84" t="s">
        <v>175</v>
      </c>
      <c r="H110" s="84" t="s">
        <v>175</v>
      </c>
      <c r="I110" s="86">
        <v>5624.38</v>
      </c>
      <c r="J110" s="84" t="s">
        <v>175</v>
      </c>
      <c r="K110" s="84" t="s">
        <v>175</v>
      </c>
      <c r="L110" s="84" t="s">
        <v>175</v>
      </c>
      <c r="M110" s="84" t="s">
        <v>175</v>
      </c>
      <c r="N110" s="84" t="s">
        <v>175</v>
      </c>
      <c r="O110" s="84" t="s">
        <v>175</v>
      </c>
      <c r="P110" s="84" t="s">
        <v>175</v>
      </c>
      <c r="Q110" s="84" t="s">
        <v>175</v>
      </c>
      <c r="R110" s="84" t="s">
        <v>175</v>
      </c>
      <c r="S110" s="84" t="s">
        <v>175</v>
      </c>
      <c r="T110" s="84" t="s">
        <v>175</v>
      </c>
      <c r="U110" s="84" t="e">
        <f t="shared" si="21"/>
        <v>#VALUE!</v>
      </c>
      <c r="V110" s="84" t="e">
        <f t="shared" si="22"/>
        <v>#VALUE!</v>
      </c>
      <c r="W110" s="84">
        <f t="shared" si="23"/>
        <v>3.5805500000000001</v>
      </c>
      <c r="X110" s="84" t="e">
        <f t="shared" si="24"/>
        <v>#VALUE!</v>
      </c>
      <c r="Y110" s="84" t="e">
        <f t="shared" si="25"/>
        <v>#VALUE!</v>
      </c>
      <c r="Z110" s="84" t="e">
        <f t="shared" si="26"/>
        <v>#VALUE!</v>
      </c>
      <c r="AA110" s="84" t="e">
        <f t="shared" si="27"/>
        <v>#VALUE!</v>
      </c>
      <c r="AB110" s="84">
        <f t="shared" si="28"/>
        <v>5.6243800000000004</v>
      </c>
      <c r="AC110" s="84" t="e">
        <f t="shared" si="29"/>
        <v>#VALUE!</v>
      </c>
      <c r="AD110" s="84" t="e">
        <f t="shared" si="30"/>
        <v>#VALUE!</v>
      </c>
      <c r="AE110" s="84" t="e">
        <f t="shared" si="31"/>
        <v>#VALUE!</v>
      </c>
      <c r="AF110" s="84" t="e">
        <f t="shared" si="32"/>
        <v>#VALUE!</v>
      </c>
      <c r="AG110" s="84" t="e">
        <f t="shared" si="33"/>
        <v>#VALUE!</v>
      </c>
      <c r="AH110" s="84" t="e">
        <f t="shared" si="34"/>
        <v>#VALUE!</v>
      </c>
      <c r="AI110" s="84" t="e">
        <f t="shared" si="35"/>
        <v>#VALUE!</v>
      </c>
      <c r="AJ110" s="84" t="e">
        <f t="shared" si="36"/>
        <v>#VALUE!</v>
      </c>
      <c r="AK110" s="84" t="e">
        <f t="shared" si="37"/>
        <v>#VALUE!</v>
      </c>
      <c r="AL110" s="84" t="e">
        <f t="shared" si="38"/>
        <v>#VALUE!</v>
      </c>
      <c r="AM110" s="84" t="e">
        <f t="shared" si="39"/>
        <v>#VALUE!</v>
      </c>
    </row>
    <row r="111" spans="1:39" x14ac:dyDescent="0.2">
      <c r="A111" s="84" t="s">
        <v>71</v>
      </c>
      <c r="B111" s="84" t="s">
        <v>175</v>
      </c>
      <c r="C111" s="84" t="s">
        <v>175</v>
      </c>
      <c r="D111" s="86">
        <v>1837.49</v>
      </c>
      <c r="E111" s="84" t="s">
        <v>175</v>
      </c>
      <c r="F111" s="84" t="s">
        <v>175</v>
      </c>
      <c r="G111" s="84" t="s">
        <v>175</v>
      </c>
      <c r="H111" s="84" t="s">
        <v>175</v>
      </c>
      <c r="I111" s="86">
        <v>3914.39</v>
      </c>
      <c r="J111" s="86">
        <v>4014.43</v>
      </c>
      <c r="K111" s="86">
        <v>3965.34</v>
      </c>
      <c r="L111" s="86">
        <v>4129.8500000000004</v>
      </c>
      <c r="M111" s="86">
        <v>4121.8500000000004</v>
      </c>
      <c r="N111" s="86">
        <v>4165.54</v>
      </c>
      <c r="O111" s="86">
        <v>4571.58</v>
      </c>
      <c r="P111" s="84" t="s">
        <v>175</v>
      </c>
      <c r="Q111" s="84" t="s">
        <v>175</v>
      </c>
      <c r="R111" s="84" t="s">
        <v>175</v>
      </c>
      <c r="S111" s="84" t="s">
        <v>175</v>
      </c>
      <c r="T111" s="84" t="s">
        <v>175</v>
      </c>
      <c r="U111" s="84" t="e">
        <f t="shared" si="21"/>
        <v>#VALUE!</v>
      </c>
      <c r="V111" s="84" t="e">
        <f t="shared" si="22"/>
        <v>#VALUE!</v>
      </c>
      <c r="W111" s="84">
        <f t="shared" si="23"/>
        <v>1.8374900000000001</v>
      </c>
      <c r="X111" s="84" t="e">
        <f t="shared" si="24"/>
        <v>#VALUE!</v>
      </c>
      <c r="Y111" s="84" t="e">
        <f t="shared" si="25"/>
        <v>#VALUE!</v>
      </c>
      <c r="Z111" s="84" t="e">
        <f t="shared" si="26"/>
        <v>#VALUE!</v>
      </c>
      <c r="AA111" s="84" t="e">
        <f t="shared" si="27"/>
        <v>#VALUE!</v>
      </c>
      <c r="AB111" s="84">
        <f t="shared" si="28"/>
        <v>3.91439</v>
      </c>
      <c r="AC111" s="84">
        <f t="shared" si="29"/>
        <v>4.0144299999999999</v>
      </c>
      <c r="AD111" s="84">
        <f t="shared" si="30"/>
        <v>3.9653400000000003</v>
      </c>
      <c r="AE111" s="84">
        <f t="shared" si="31"/>
        <v>4.1298500000000002</v>
      </c>
      <c r="AF111" s="84">
        <f t="shared" si="32"/>
        <v>4.1218500000000002</v>
      </c>
      <c r="AG111" s="84">
        <f t="shared" si="33"/>
        <v>4.16554</v>
      </c>
      <c r="AH111" s="84">
        <f t="shared" si="34"/>
        <v>4.57158</v>
      </c>
      <c r="AI111" s="84" t="e">
        <f t="shared" si="35"/>
        <v>#VALUE!</v>
      </c>
      <c r="AJ111" s="84" t="e">
        <f t="shared" si="36"/>
        <v>#VALUE!</v>
      </c>
      <c r="AK111" s="84" t="e">
        <f t="shared" si="37"/>
        <v>#VALUE!</v>
      </c>
      <c r="AL111" s="84" t="e">
        <f t="shared" si="38"/>
        <v>#VALUE!</v>
      </c>
      <c r="AM111" s="84" t="e">
        <f t="shared" si="39"/>
        <v>#VALUE!</v>
      </c>
    </row>
    <row r="112" spans="1:39" x14ac:dyDescent="0.2">
      <c r="A112" s="84" t="s">
        <v>128</v>
      </c>
      <c r="B112" s="86">
        <v>425268.65</v>
      </c>
      <c r="C112" s="86">
        <v>474513.86</v>
      </c>
      <c r="D112" s="84" t="s">
        <v>175</v>
      </c>
      <c r="E112" s="86">
        <v>489146.05</v>
      </c>
      <c r="F112" s="84" t="s">
        <v>175</v>
      </c>
      <c r="G112" s="86">
        <v>550474.38</v>
      </c>
      <c r="H112" s="84" t="s">
        <v>175</v>
      </c>
      <c r="I112" s="86">
        <v>563225.5</v>
      </c>
      <c r="J112" s="84" t="s">
        <v>175</v>
      </c>
      <c r="K112" s="86">
        <v>643183.63</v>
      </c>
      <c r="L112" s="84" t="s">
        <v>175</v>
      </c>
      <c r="M112" s="84" t="s">
        <v>175</v>
      </c>
      <c r="N112" s="84" t="s">
        <v>175</v>
      </c>
      <c r="O112" s="86">
        <v>711650.3</v>
      </c>
      <c r="P112" s="84" t="s">
        <v>175</v>
      </c>
      <c r="Q112" s="84" t="s">
        <v>175</v>
      </c>
      <c r="R112" s="84" t="s">
        <v>175</v>
      </c>
      <c r="S112" s="84" t="s">
        <v>175</v>
      </c>
      <c r="T112" s="84" t="s">
        <v>175</v>
      </c>
      <c r="U112" s="84">
        <f t="shared" si="21"/>
        <v>425.26865000000004</v>
      </c>
      <c r="V112" s="84">
        <f t="shared" si="22"/>
        <v>474.51385999999997</v>
      </c>
      <c r="W112" s="84" t="e">
        <f t="shared" si="23"/>
        <v>#VALUE!</v>
      </c>
      <c r="X112" s="84">
        <f t="shared" si="24"/>
        <v>489.14605</v>
      </c>
      <c r="Y112" s="84" t="e">
        <f t="shared" si="25"/>
        <v>#VALUE!</v>
      </c>
      <c r="Z112" s="84">
        <f t="shared" si="26"/>
        <v>550.47438</v>
      </c>
      <c r="AA112" s="84" t="e">
        <f t="shared" si="27"/>
        <v>#VALUE!</v>
      </c>
      <c r="AB112" s="84">
        <f t="shared" si="28"/>
        <v>563.22550000000001</v>
      </c>
      <c r="AC112" s="84" t="e">
        <f t="shared" si="29"/>
        <v>#VALUE!</v>
      </c>
      <c r="AD112" s="84">
        <f t="shared" si="30"/>
        <v>643.18362999999999</v>
      </c>
      <c r="AE112" s="84" t="e">
        <f t="shared" si="31"/>
        <v>#VALUE!</v>
      </c>
      <c r="AF112" s="84" t="e">
        <f t="shared" si="32"/>
        <v>#VALUE!</v>
      </c>
      <c r="AG112" s="84" t="e">
        <f t="shared" si="33"/>
        <v>#VALUE!</v>
      </c>
      <c r="AH112" s="84">
        <f t="shared" si="34"/>
        <v>711.65030000000002</v>
      </c>
      <c r="AI112" s="84" t="e">
        <f t="shared" si="35"/>
        <v>#VALUE!</v>
      </c>
      <c r="AJ112" s="84" t="e">
        <f t="shared" si="36"/>
        <v>#VALUE!</v>
      </c>
      <c r="AK112" s="84" t="e">
        <f t="shared" si="37"/>
        <v>#VALUE!</v>
      </c>
      <c r="AL112" s="84" t="e">
        <f t="shared" si="38"/>
        <v>#VALUE!</v>
      </c>
      <c r="AM112" s="84" t="e">
        <f t="shared" si="39"/>
        <v>#VALUE!</v>
      </c>
    </row>
    <row r="113" spans="1:39" x14ac:dyDescent="0.2">
      <c r="A113" s="84" t="s">
        <v>225</v>
      </c>
      <c r="B113" s="84" t="s">
        <v>175</v>
      </c>
      <c r="C113" s="84">
        <v>246.01</v>
      </c>
      <c r="D113" s="84" t="s">
        <v>175</v>
      </c>
      <c r="E113" s="84" t="s">
        <v>175</v>
      </c>
      <c r="F113" s="84" t="s">
        <v>175</v>
      </c>
      <c r="G113" s="84" t="s">
        <v>175</v>
      </c>
      <c r="H113" s="84" t="s">
        <v>175</v>
      </c>
      <c r="I113" s="84" t="s">
        <v>175</v>
      </c>
      <c r="J113" s="84" t="s">
        <v>175</v>
      </c>
      <c r="K113" s="84" t="s">
        <v>175</v>
      </c>
      <c r="L113" s="84" t="s">
        <v>175</v>
      </c>
      <c r="M113" s="84" t="s">
        <v>175</v>
      </c>
      <c r="N113" s="84" t="s">
        <v>175</v>
      </c>
      <c r="O113" s="84" t="s">
        <v>175</v>
      </c>
      <c r="P113" s="84" t="s">
        <v>175</v>
      </c>
      <c r="Q113" s="84" t="s">
        <v>175</v>
      </c>
      <c r="R113" s="84" t="s">
        <v>175</v>
      </c>
      <c r="S113" s="84" t="s">
        <v>175</v>
      </c>
      <c r="T113" s="84" t="s">
        <v>175</v>
      </c>
      <c r="U113" s="84" t="e">
        <f t="shared" si="21"/>
        <v>#VALUE!</v>
      </c>
      <c r="V113" s="84">
        <f t="shared" si="22"/>
        <v>0.24600999999999998</v>
      </c>
      <c r="W113" s="84" t="e">
        <f t="shared" si="23"/>
        <v>#VALUE!</v>
      </c>
      <c r="X113" s="84" t="e">
        <f t="shared" si="24"/>
        <v>#VALUE!</v>
      </c>
      <c r="Y113" s="84" t="e">
        <f t="shared" si="25"/>
        <v>#VALUE!</v>
      </c>
      <c r="Z113" s="84" t="e">
        <f t="shared" si="26"/>
        <v>#VALUE!</v>
      </c>
      <c r="AA113" s="84" t="e">
        <f t="shared" si="27"/>
        <v>#VALUE!</v>
      </c>
      <c r="AB113" s="84" t="e">
        <f t="shared" si="28"/>
        <v>#VALUE!</v>
      </c>
      <c r="AC113" s="84" t="e">
        <f t="shared" si="29"/>
        <v>#VALUE!</v>
      </c>
      <c r="AD113" s="84" t="e">
        <f t="shared" si="30"/>
        <v>#VALUE!</v>
      </c>
      <c r="AE113" s="84" t="e">
        <f t="shared" si="31"/>
        <v>#VALUE!</v>
      </c>
      <c r="AF113" s="84" t="e">
        <f t="shared" si="32"/>
        <v>#VALUE!</v>
      </c>
      <c r="AG113" s="84" t="e">
        <f t="shared" si="33"/>
        <v>#VALUE!</v>
      </c>
      <c r="AH113" s="84" t="e">
        <f t="shared" si="34"/>
        <v>#VALUE!</v>
      </c>
      <c r="AI113" s="84" t="e">
        <f t="shared" si="35"/>
        <v>#VALUE!</v>
      </c>
      <c r="AJ113" s="84" t="e">
        <f t="shared" si="36"/>
        <v>#VALUE!</v>
      </c>
      <c r="AK113" s="84" t="e">
        <f t="shared" si="37"/>
        <v>#VALUE!</v>
      </c>
      <c r="AL113" s="84" t="e">
        <f t="shared" si="38"/>
        <v>#VALUE!</v>
      </c>
      <c r="AM113" s="84" t="e">
        <f t="shared" si="39"/>
        <v>#VALUE!</v>
      </c>
    </row>
    <row r="114" spans="1:39" x14ac:dyDescent="0.2">
      <c r="A114" s="84" t="s">
        <v>73</v>
      </c>
      <c r="B114" s="84">
        <v>109.55</v>
      </c>
      <c r="C114" s="84">
        <v>119.22</v>
      </c>
      <c r="D114" s="84">
        <v>116.41</v>
      </c>
      <c r="E114" s="84">
        <v>121.58</v>
      </c>
      <c r="F114" s="84">
        <v>121.96</v>
      </c>
      <c r="G114" s="84">
        <v>120.38</v>
      </c>
      <c r="H114" s="84">
        <v>121.44</v>
      </c>
      <c r="I114" s="84">
        <v>122.22</v>
      </c>
      <c r="J114" s="84">
        <v>121.48</v>
      </c>
      <c r="K114" s="84">
        <v>120.27</v>
      </c>
      <c r="L114" s="84">
        <v>115.2</v>
      </c>
      <c r="M114" s="84">
        <v>109.27</v>
      </c>
      <c r="N114" s="84">
        <v>108.21</v>
      </c>
      <c r="O114" s="84">
        <v>97.69</v>
      </c>
      <c r="P114" s="84">
        <v>102.55</v>
      </c>
      <c r="Q114" s="84">
        <v>100.19</v>
      </c>
      <c r="R114" s="84">
        <v>95.39</v>
      </c>
      <c r="S114" s="84">
        <v>92.33</v>
      </c>
      <c r="T114" s="84">
        <v>89.8</v>
      </c>
      <c r="U114" s="84">
        <f t="shared" si="21"/>
        <v>0.10954999999999999</v>
      </c>
      <c r="V114" s="84">
        <f t="shared" si="22"/>
        <v>0.11921999999999999</v>
      </c>
      <c r="W114" s="84">
        <f t="shared" si="23"/>
        <v>0.11641</v>
      </c>
      <c r="X114" s="84">
        <f t="shared" si="24"/>
        <v>0.12157999999999999</v>
      </c>
      <c r="Y114" s="84">
        <f t="shared" si="25"/>
        <v>0.12196</v>
      </c>
      <c r="Z114" s="84">
        <f t="shared" si="26"/>
        <v>0.12038</v>
      </c>
      <c r="AA114" s="84">
        <f t="shared" si="27"/>
        <v>0.12143999999999999</v>
      </c>
      <c r="AB114" s="84">
        <f t="shared" si="28"/>
        <v>0.12222</v>
      </c>
      <c r="AC114" s="84">
        <f t="shared" si="29"/>
        <v>0.12148</v>
      </c>
      <c r="AD114" s="84">
        <f t="shared" si="30"/>
        <v>0.12027</v>
      </c>
      <c r="AE114" s="84">
        <f t="shared" si="31"/>
        <v>0.1152</v>
      </c>
      <c r="AF114" s="84">
        <f t="shared" si="32"/>
        <v>0.10926999999999999</v>
      </c>
      <c r="AG114" s="84">
        <f t="shared" si="33"/>
        <v>0.10821</v>
      </c>
      <c r="AH114" s="84">
        <f t="shared" si="34"/>
        <v>9.7689999999999999E-2</v>
      </c>
      <c r="AI114" s="84">
        <f t="shared" si="35"/>
        <v>0.10255</v>
      </c>
      <c r="AJ114" s="84">
        <f t="shared" si="36"/>
        <v>0.10019</v>
      </c>
      <c r="AK114" s="84">
        <f t="shared" si="37"/>
        <v>9.5390000000000003E-2</v>
      </c>
      <c r="AL114" s="84">
        <f t="shared" si="38"/>
        <v>9.2329999999999995E-2</v>
      </c>
      <c r="AM114" s="84">
        <f t="shared" si="39"/>
        <v>8.9799999999999991E-2</v>
      </c>
    </row>
    <row r="115" spans="1:39" x14ac:dyDescent="0.2">
      <c r="A115" s="84" t="s">
        <v>129</v>
      </c>
      <c r="B115" s="86">
        <v>24803.4</v>
      </c>
      <c r="C115" s="86">
        <v>14745</v>
      </c>
      <c r="D115" s="86">
        <v>13964.5</v>
      </c>
      <c r="E115" s="86">
        <v>14625.2</v>
      </c>
      <c r="F115" s="86">
        <v>15140.3</v>
      </c>
      <c r="G115" s="86">
        <v>15596.7</v>
      </c>
      <c r="H115" s="84" t="s">
        <v>175</v>
      </c>
      <c r="I115" s="84" t="s">
        <v>175</v>
      </c>
      <c r="J115" s="84" t="s">
        <v>175</v>
      </c>
      <c r="K115" s="84" t="s">
        <v>175</v>
      </c>
      <c r="L115" s="84" t="s">
        <v>175</v>
      </c>
      <c r="M115" s="84" t="s">
        <v>175</v>
      </c>
      <c r="N115" s="84" t="s">
        <v>175</v>
      </c>
      <c r="O115" s="86">
        <v>15628.37</v>
      </c>
      <c r="P115" s="84" t="s">
        <v>175</v>
      </c>
      <c r="Q115" s="84" t="s">
        <v>175</v>
      </c>
      <c r="R115" s="84" t="s">
        <v>175</v>
      </c>
      <c r="S115" s="84" t="s">
        <v>175</v>
      </c>
      <c r="T115" s="84" t="s">
        <v>175</v>
      </c>
      <c r="U115" s="84">
        <f t="shared" si="21"/>
        <v>24.8034</v>
      </c>
      <c r="V115" s="84">
        <f t="shared" si="22"/>
        <v>14.744999999999999</v>
      </c>
      <c r="W115" s="84">
        <f t="shared" si="23"/>
        <v>13.964499999999999</v>
      </c>
      <c r="X115" s="84">
        <f t="shared" si="24"/>
        <v>14.625200000000001</v>
      </c>
      <c r="Y115" s="84">
        <f t="shared" si="25"/>
        <v>15.1403</v>
      </c>
      <c r="Z115" s="84">
        <f t="shared" si="26"/>
        <v>15.5967</v>
      </c>
      <c r="AA115" s="84" t="e">
        <f t="shared" si="27"/>
        <v>#VALUE!</v>
      </c>
      <c r="AB115" s="84" t="e">
        <f t="shared" si="28"/>
        <v>#VALUE!</v>
      </c>
      <c r="AC115" s="84" t="e">
        <f t="shared" si="29"/>
        <v>#VALUE!</v>
      </c>
      <c r="AD115" s="84" t="e">
        <f t="shared" si="30"/>
        <v>#VALUE!</v>
      </c>
      <c r="AE115" s="84" t="e">
        <f t="shared" si="31"/>
        <v>#VALUE!</v>
      </c>
      <c r="AF115" s="84" t="e">
        <f t="shared" si="32"/>
        <v>#VALUE!</v>
      </c>
      <c r="AG115" s="84" t="e">
        <f t="shared" si="33"/>
        <v>#VALUE!</v>
      </c>
      <c r="AH115" s="84">
        <f t="shared" si="34"/>
        <v>15.62837</v>
      </c>
      <c r="AI115" s="84" t="e">
        <f t="shared" si="35"/>
        <v>#VALUE!</v>
      </c>
      <c r="AJ115" s="84" t="e">
        <f t="shared" si="36"/>
        <v>#VALUE!</v>
      </c>
      <c r="AK115" s="84" t="e">
        <f t="shared" si="37"/>
        <v>#VALUE!</v>
      </c>
      <c r="AL115" s="84" t="e">
        <f t="shared" si="38"/>
        <v>#VALUE!</v>
      </c>
      <c r="AM115" s="84" t="e">
        <f t="shared" si="39"/>
        <v>#VALUE!</v>
      </c>
    </row>
    <row r="116" spans="1:39" x14ac:dyDescent="0.2">
      <c r="A116" s="84" t="s">
        <v>226</v>
      </c>
      <c r="B116" s="86">
        <v>4581.97</v>
      </c>
      <c r="C116" s="84" t="s">
        <v>175</v>
      </c>
      <c r="D116" s="84" t="s">
        <v>175</v>
      </c>
      <c r="E116" s="84" t="s">
        <v>175</v>
      </c>
      <c r="F116" s="84" t="s">
        <v>175</v>
      </c>
      <c r="G116" s="84" t="s">
        <v>175</v>
      </c>
      <c r="H116" s="84" t="s">
        <v>175</v>
      </c>
      <c r="I116" s="84" t="s">
        <v>175</v>
      </c>
      <c r="J116" s="84" t="s">
        <v>175</v>
      </c>
      <c r="K116" s="84" t="s">
        <v>175</v>
      </c>
      <c r="L116" s="86">
        <v>4460.41</v>
      </c>
      <c r="M116" s="84" t="s">
        <v>175</v>
      </c>
      <c r="N116" s="84" t="s">
        <v>175</v>
      </c>
      <c r="O116" s="84" t="s">
        <v>175</v>
      </c>
      <c r="P116" s="84" t="s">
        <v>175</v>
      </c>
      <c r="Q116" s="84" t="s">
        <v>175</v>
      </c>
      <c r="R116" s="84" t="s">
        <v>175</v>
      </c>
      <c r="S116" s="84" t="s">
        <v>175</v>
      </c>
      <c r="T116" s="84" t="s">
        <v>175</v>
      </c>
      <c r="U116" s="84">
        <f t="shared" si="21"/>
        <v>4.5819700000000001</v>
      </c>
      <c r="V116" s="84" t="e">
        <f t="shared" si="22"/>
        <v>#VALUE!</v>
      </c>
      <c r="W116" s="84" t="e">
        <f t="shared" si="23"/>
        <v>#VALUE!</v>
      </c>
      <c r="X116" s="84" t="e">
        <f t="shared" si="24"/>
        <v>#VALUE!</v>
      </c>
      <c r="Y116" s="84" t="e">
        <f t="shared" si="25"/>
        <v>#VALUE!</v>
      </c>
      <c r="Z116" s="84" t="e">
        <f t="shared" si="26"/>
        <v>#VALUE!</v>
      </c>
      <c r="AA116" s="84" t="e">
        <f t="shared" si="27"/>
        <v>#VALUE!</v>
      </c>
      <c r="AB116" s="84" t="e">
        <f t="shared" si="28"/>
        <v>#VALUE!</v>
      </c>
      <c r="AC116" s="84" t="e">
        <f t="shared" si="29"/>
        <v>#VALUE!</v>
      </c>
      <c r="AD116" s="84" t="e">
        <f t="shared" si="30"/>
        <v>#VALUE!</v>
      </c>
      <c r="AE116" s="84">
        <f t="shared" si="31"/>
        <v>4.4604099999999995</v>
      </c>
      <c r="AF116" s="84" t="e">
        <f t="shared" si="32"/>
        <v>#VALUE!</v>
      </c>
      <c r="AG116" s="84" t="e">
        <f t="shared" si="33"/>
        <v>#VALUE!</v>
      </c>
      <c r="AH116" s="84" t="e">
        <f t="shared" si="34"/>
        <v>#VALUE!</v>
      </c>
      <c r="AI116" s="84" t="e">
        <f t="shared" si="35"/>
        <v>#VALUE!</v>
      </c>
      <c r="AJ116" s="84" t="e">
        <f t="shared" si="36"/>
        <v>#VALUE!</v>
      </c>
      <c r="AK116" s="84" t="e">
        <f t="shared" si="37"/>
        <v>#VALUE!</v>
      </c>
      <c r="AL116" s="84" t="e">
        <f t="shared" si="38"/>
        <v>#VALUE!</v>
      </c>
      <c r="AM116" s="84" t="e">
        <f t="shared" si="39"/>
        <v>#VALUE!</v>
      </c>
    </row>
    <row r="117" spans="1:39" x14ac:dyDescent="0.2">
      <c r="A117" s="84" t="s">
        <v>74</v>
      </c>
      <c r="B117" s="84" t="s">
        <v>175</v>
      </c>
      <c r="C117" s="86">
        <v>39883</v>
      </c>
      <c r="D117" s="84" t="s">
        <v>175</v>
      </c>
      <c r="E117" s="84" t="s">
        <v>175</v>
      </c>
      <c r="F117" s="84" t="s">
        <v>175</v>
      </c>
      <c r="G117" s="84" t="s">
        <v>175</v>
      </c>
      <c r="H117" s="84" t="s">
        <v>175</v>
      </c>
      <c r="I117" s="86">
        <v>63344.23</v>
      </c>
      <c r="J117" s="84" t="s">
        <v>175</v>
      </c>
      <c r="K117" s="84" t="s">
        <v>175</v>
      </c>
      <c r="L117" s="84" t="s">
        <v>175</v>
      </c>
      <c r="M117" s="84" t="s">
        <v>175</v>
      </c>
      <c r="N117" s="84" t="s">
        <v>175</v>
      </c>
      <c r="O117" s="84" t="s">
        <v>175</v>
      </c>
      <c r="P117" s="84" t="s">
        <v>175</v>
      </c>
      <c r="Q117" s="84" t="s">
        <v>175</v>
      </c>
      <c r="R117" s="84" t="s">
        <v>175</v>
      </c>
      <c r="S117" s="84" t="s">
        <v>175</v>
      </c>
      <c r="T117" s="84" t="s">
        <v>175</v>
      </c>
      <c r="U117" s="84" t="e">
        <f t="shared" si="21"/>
        <v>#VALUE!</v>
      </c>
      <c r="V117" s="84">
        <f t="shared" si="22"/>
        <v>39.883000000000003</v>
      </c>
      <c r="W117" s="84" t="e">
        <f t="shared" si="23"/>
        <v>#VALUE!</v>
      </c>
      <c r="X117" s="84" t="e">
        <f t="shared" si="24"/>
        <v>#VALUE!</v>
      </c>
      <c r="Y117" s="84" t="e">
        <f t="shared" si="25"/>
        <v>#VALUE!</v>
      </c>
      <c r="Z117" s="84" t="e">
        <f t="shared" si="26"/>
        <v>#VALUE!</v>
      </c>
      <c r="AA117" s="84" t="e">
        <f t="shared" si="27"/>
        <v>#VALUE!</v>
      </c>
      <c r="AB117" s="84">
        <f t="shared" si="28"/>
        <v>63.344230000000003</v>
      </c>
      <c r="AC117" s="84" t="e">
        <f t="shared" si="29"/>
        <v>#VALUE!</v>
      </c>
      <c r="AD117" s="84" t="e">
        <f t="shared" si="30"/>
        <v>#VALUE!</v>
      </c>
      <c r="AE117" s="84" t="e">
        <f t="shared" si="31"/>
        <v>#VALUE!</v>
      </c>
      <c r="AF117" s="84" t="e">
        <f t="shared" si="32"/>
        <v>#VALUE!</v>
      </c>
      <c r="AG117" s="84" t="e">
        <f t="shared" si="33"/>
        <v>#VALUE!</v>
      </c>
      <c r="AH117" s="84" t="e">
        <f t="shared" si="34"/>
        <v>#VALUE!</v>
      </c>
      <c r="AI117" s="84" t="e">
        <f t="shared" si="35"/>
        <v>#VALUE!</v>
      </c>
      <c r="AJ117" s="84" t="e">
        <f t="shared" si="36"/>
        <v>#VALUE!</v>
      </c>
      <c r="AK117" s="84" t="e">
        <f t="shared" si="37"/>
        <v>#VALUE!</v>
      </c>
      <c r="AL117" s="84" t="e">
        <f t="shared" si="38"/>
        <v>#VALUE!</v>
      </c>
      <c r="AM117" s="84" t="e">
        <f t="shared" si="39"/>
        <v>#VALUE!</v>
      </c>
    </row>
    <row r="118" spans="1:39" x14ac:dyDescent="0.2">
      <c r="A118" s="84" t="s">
        <v>130</v>
      </c>
      <c r="B118" s="86">
        <v>8638.85</v>
      </c>
      <c r="C118" s="86">
        <v>15969.27</v>
      </c>
      <c r="D118" s="84" t="s">
        <v>175</v>
      </c>
      <c r="E118" s="84" t="s">
        <v>175</v>
      </c>
      <c r="F118" s="84" t="s">
        <v>175</v>
      </c>
      <c r="G118" s="84" t="s">
        <v>175</v>
      </c>
      <c r="H118" s="84" t="s">
        <v>175</v>
      </c>
      <c r="I118" s="84" t="s">
        <v>175</v>
      </c>
      <c r="J118" s="84" t="s">
        <v>175</v>
      </c>
      <c r="K118" s="84" t="s">
        <v>175</v>
      </c>
      <c r="L118" s="84" t="s">
        <v>175</v>
      </c>
      <c r="M118" s="84" t="s">
        <v>175</v>
      </c>
      <c r="N118" s="84" t="s">
        <v>175</v>
      </c>
      <c r="O118" s="84" t="s">
        <v>175</v>
      </c>
      <c r="P118" s="84" t="s">
        <v>175</v>
      </c>
      <c r="Q118" s="84" t="s">
        <v>175</v>
      </c>
      <c r="R118" s="84" t="s">
        <v>175</v>
      </c>
      <c r="S118" s="84" t="s">
        <v>175</v>
      </c>
      <c r="T118" s="84" t="s">
        <v>175</v>
      </c>
      <c r="U118" s="84">
        <f t="shared" si="21"/>
        <v>8.6388499999999997</v>
      </c>
      <c r="V118" s="84">
        <f t="shared" si="22"/>
        <v>15.96927</v>
      </c>
      <c r="W118" s="84" t="e">
        <f t="shared" si="23"/>
        <v>#VALUE!</v>
      </c>
      <c r="X118" s="84" t="e">
        <f t="shared" si="24"/>
        <v>#VALUE!</v>
      </c>
      <c r="Y118" s="84" t="e">
        <f t="shared" si="25"/>
        <v>#VALUE!</v>
      </c>
      <c r="Z118" s="84" t="e">
        <f t="shared" si="26"/>
        <v>#VALUE!</v>
      </c>
      <c r="AA118" s="84" t="e">
        <f t="shared" si="27"/>
        <v>#VALUE!</v>
      </c>
      <c r="AB118" s="84" t="e">
        <f t="shared" si="28"/>
        <v>#VALUE!</v>
      </c>
      <c r="AC118" s="84" t="e">
        <f t="shared" si="29"/>
        <v>#VALUE!</v>
      </c>
      <c r="AD118" s="84" t="e">
        <f t="shared" si="30"/>
        <v>#VALUE!</v>
      </c>
      <c r="AE118" s="84" t="e">
        <f t="shared" si="31"/>
        <v>#VALUE!</v>
      </c>
      <c r="AF118" s="84" t="e">
        <f t="shared" si="32"/>
        <v>#VALUE!</v>
      </c>
      <c r="AG118" s="84" t="e">
        <f t="shared" si="33"/>
        <v>#VALUE!</v>
      </c>
      <c r="AH118" s="84" t="e">
        <f t="shared" si="34"/>
        <v>#VALUE!</v>
      </c>
      <c r="AI118" s="84" t="e">
        <f t="shared" si="35"/>
        <v>#VALUE!</v>
      </c>
      <c r="AJ118" s="84" t="e">
        <f t="shared" si="36"/>
        <v>#VALUE!</v>
      </c>
      <c r="AK118" s="84" t="e">
        <f t="shared" si="37"/>
        <v>#VALUE!</v>
      </c>
      <c r="AL118" s="84" t="e">
        <f t="shared" si="38"/>
        <v>#VALUE!</v>
      </c>
      <c r="AM118" s="84" t="e">
        <f t="shared" si="39"/>
        <v>#VALUE!</v>
      </c>
    </row>
    <row r="119" spans="1:39" x14ac:dyDescent="0.2">
      <c r="A119" s="84" t="s">
        <v>227</v>
      </c>
      <c r="B119" s="84" t="s">
        <v>175</v>
      </c>
      <c r="C119" s="84" t="s">
        <v>175</v>
      </c>
      <c r="D119" s="84" t="s">
        <v>175</v>
      </c>
      <c r="E119" s="84" t="s">
        <v>175</v>
      </c>
      <c r="F119" s="84" t="s">
        <v>175</v>
      </c>
      <c r="G119" s="84" t="s">
        <v>175</v>
      </c>
      <c r="H119" s="84" t="s">
        <v>175</v>
      </c>
      <c r="I119" s="86">
        <v>-70206.55</v>
      </c>
      <c r="J119" s="86">
        <v>-66444.73</v>
      </c>
      <c r="K119" s="86">
        <v>-64625.51</v>
      </c>
      <c r="L119" s="86">
        <v>-62155.68</v>
      </c>
      <c r="M119" s="86">
        <v>-59484.45</v>
      </c>
      <c r="N119" s="86">
        <v>-57399.83</v>
      </c>
      <c r="O119" s="84" t="s">
        <v>175</v>
      </c>
      <c r="P119" s="84" t="s">
        <v>175</v>
      </c>
      <c r="Q119" s="84" t="s">
        <v>175</v>
      </c>
      <c r="R119" s="84" t="s">
        <v>175</v>
      </c>
      <c r="S119" s="84" t="s">
        <v>175</v>
      </c>
      <c r="T119" s="84" t="s">
        <v>175</v>
      </c>
      <c r="U119" s="84" t="e">
        <f t="shared" si="21"/>
        <v>#VALUE!</v>
      </c>
      <c r="V119" s="84" t="e">
        <f t="shared" si="22"/>
        <v>#VALUE!</v>
      </c>
      <c r="W119" s="84" t="e">
        <f t="shared" si="23"/>
        <v>#VALUE!</v>
      </c>
      <c r="X119" s="84" t="e">
        <f t="shared" si="24"/>
        <v>#VALUE!</v>
      </c>
      <c r="Y119" s="84" t="e">
        <f t="shared" si="25"/>
        <v>#VALUE!</v>
      </c>
      <c r="Z119" s="84" t="e">
        <f t="shared" si="26"/>
        <v>#VALUE!</v>
      </c>
      <c r="AA119" s="84" t="e">
        <f t="shared" si="27"/>
        <v>#VALUE!</v>
      </c>
      <c r="AB119" s="84">
        <f t="shared" si="28"/>
        <v>-70.206550000000007</v>
      </c>
      <c r="AC119" s="84">
        <f t="shared" si="29"/>
        <v>-66.444729999999993</v>
      </c>
      <c r="AD119" s="84">
        <f t="shared" si="30"/>
        <v>-64.625510000000006</v>
      </c>
      <c r="AE119" s="84">
        <f t="shared" si="31"/>
        <v>-62.155680000000004</v>
      </c>
      <c r="AF119" s="84">
        <f t="shared" si="32"/>
        <v>-59.484449999999995</v>
      </c>
      <c r="AG119" s="84">
        <f t="shared" si="33"/>
        <v>-57.399830000000001</v>
      </c>
      <c r="AH119" s="84" t="e">
        <f t="shared" si="34"/>
        <v>#VALUE!</v>
      </c>
      <c r="AI119" s="84" t="e">
        <f t="shared" si="35"/>
        <v>#VALUE!</v>
      </c>
      <c r="AJ119" s="84" t="e">
        <f t="shared" si="36"/>
        <v>#VALUE!</v>
      </c>
      <c r="AK119" s="84" t="e">
        <f t="shared" si="37"/>
        <v>#VALUE!</v>
      </c>
      <c r="AL119" s="84" t="e">
        <f t="shared" si="38"/>
        <v>#VALUE!</v>
      </c>
      <c r="AM119" s="84" t="e">
        <f t="shared" si="39"/>
        <v>#VALUE!</v>
      </c>
    </row>
    <row r="120" spans="1:39" x14ac:dyDescent="0.2">
      <c r="A120" s="84" t="s">
        <v>131</v>
      </c>
      <c r="B120" s="84" t="s">
        <v>175</v>
      </c>
      <c r="C120" s="84">
        <v>-105.65</v>
      </c>
      <c r="D120" s="84" t="s">
        <v>175</v>
      </c>
      <c r="E120" s="84" t="s">
        <v>175</v>
      </c>
      <c r="F120" s="84" t="s">
        <v>175</v>
      </c>
      <c r="G120" s="84" t="s">
        <v>175</v>
      </c>
      <c r="H120" s="84" t="s">
        <v>175</v>
      </c>
      <c r="I120" s="86">
        <v>19657.8</v>
      </c>
      <c r="J120" s="84" t="s">
        <v>175</v>
      </c>
      <c r="K120" s="84" t="s">
        <v>175</v>
      </c>
      <c r="L120" s="84" t="s">
        <v>175</v>
      </c>
      <c r="M120" s="84" t="s">
        <v>175</v>
      </c>
      <c r="N120" s="84" t="s">
        <v>175</v>
      </c>
      <c r="O120" s="84" t="s">
        <v>175</v>
      </c>
      <c r="P120" s="84" t="s">
        <v>175</v>
      </c>
      <c r="Q120" s="84" t="s">
        <v>175</v>
      </c>
      <c r="R120" s="84" t="s">
        <v>175</v>
      </c>
      <c r="S120" s="84" t="s">
        <v>175</v>
      </c>
      <c r="T120" s="84" t="s">
        <v>175</v>
      </c>
      <c r="U120" s="84" t="e">
        <f t="shared" si="21"/>
        <v>#VALUE!</v>
      </c>
      <c r="V120" s="84">
        <f t="shared" si="22"/>
        <v>-0.10565000000000001</v>
      </c>
      <c r="W120" s="84" t="e">
        <f t="shared" si="23"/>
        <v>#VALUE!</v>
      </c>
      <c r="X120" s="84" t="e">
        <f t="shared" si="24"/>
        <v>#VALUE!</v>
      </c>
      <c r="Y120" s="84" t="e">
        <f t="shared" si="25"/>
        <v>#VALUE!</v>
      </c>
      <c r="Z120" s="84" t="e">
        <f t="shared" si="26"/>
        <v>#VALUE!</v>
      </c>
      <c r="AA120" s="84" t="e">
        <f t="shared" si="27"/>
        <v>#VALUE!</v>
      </c>
      <c r="AB120" s="84">
        <f t="shared" si="28"/>
        <v>19.657799999999998</v>
      </c>
      <c r="AC120" s="84" t="e">
        <f t="shared" si="29"/>
        <v>#VALUE!</v>
      </c>
      <c r="AD120" s="84" t="e">
        <f t="shared" si="30"/>
        <v>#VALUE!</v>
      </c>
      <c r="AE120" s="84" t="e">
        <f t="shared" si="31"/>
        <v>#VALUE!</v>
      </c>
      <c r="AF120" s="84" t="e">
        <f t="shared" si="32"/>
        <v>#VALUE!</v>
      </c>
      <c r="AG120" s="84" t="e">
        <f t="shared" si="33"/>
        <v>#VALUE!</v>
      </c>
      <c r="AH120" s="84" t="e">
        <f t="shared" si="34"/>
        <v>#VALUE!</v>
      </c>
      <c r="AI120" s="84" t="e">
        <f t="shared" si="35"/>
        <v>#VALUE!</v>
      </c>
      <c r="AJ120" s="84" t="e">
        <f t="shared" si="36"/>
        <v>#VALUE!</v>
      </c>
      <c r="AK120" s="84" t="e">
        <f t="shared" si="37"/>
        <v>#VALUE!</v>
      </c>
      <c r="AL120" s="84" t="e">
        <f t="shared" si="38"/>
        <v>#VALUE!</v>
      </c>
      <c r="AM120" s="84" t="e">
        <f t="shared" si="39"/>
        <v>#VALUE!</v>
      </c>
    </row>
    <row r="121" spans="1:39" x14ac:dyDescent="0.2">
      <c r="A121" s="84" t="s">
        <v>161</v>
      </c>
      <c r="B121" s="84" t="s">
        <v>175</v>
      </c>
      <c r="C121" s="84">
        <v>26.85</v>
      </c>
      <c r="D121" s="84" t="s">
        <v>175</v>
      </c>
      <c r="E121" s="84" t="s">
        <v>175</v>
      </c>
      <c r="F121" s="84" t="s">
        <v>175</v>
      </c>
      <c r="G121" s="84" t="s">
        <v>175</v>
      </c>
      <c r="H121" s="84" t="s">
        <v>175</v>
      </c>
      <c r="I121" s="84" t="s">
        <v>175</v>
      </c>
      <c r="J121" s="84" t="s">
        <v>175</v>
      </c>
      <c r="K121" s="84" t="s">
        <v>175</v>
      </c>
      <c r="L121" s="84" t="s">
        <v>175</v>
      </c>
      <c r="M121" s="84" t="s">
        <v>175</v>
      </c>
      <c r="N121" s="84" t="s">
        <v>175</v>
      </c>
      <c r="O121" s="84" t="s">
        <v>175</v>
      </c>
      <c r="P121" s="84" t="s">
        <v>175</v>
      </c>
      <c r="Q121" s="84" t="s">
        <v>175</v>
      </c>
      <c r="R121" s="84" t="s">
        <v>175</v>
      </c>
      <c r="S121" s="84" t="s">
        <v>175</v>
      </c>
      <c r="T121" s="84" t="s">
        <v>175</v>
      </c>
      <c r="U121" s="84" t="e">
        <f t="shared" si="21"/>
        <v>#VALUE!</v>
      </c>
      <c r="V121" s="84">
        <f t="shared" si="22"/>
        <v>2.6850000000000002E-2</v>
      </c>
      <c r="W121" s="84" t="e">
        <f t="shared" si="23"/>
        <v>#VALUE!</v>
      </c>
      <c r="X121" s="84" t="e">
        <f t="shared" si="24"/>
        <v>#VALUE!</v>
      </c>
      <c r="Y121" s="84" t="e">
        <f t="shared" si="25"/>
        <v>#VALUE!</v>
      </c>
      <c r="Z121" s="84" t="e">
        <f t="shared" si="26"/>
        <v>#VALUE!</v>
      </c>
      <c r="AA121" s="84" t="e">
        <f t="shared" si="27"/>
        <v>#VALUE!</v>
      </c>
      <c r="AB121" s="84" t="e">
        <f t="shared" si="28"/>
        <v>#VALUE!</v>
      </c>
      <c r="AC121" s="84" t="e">
        <f t="shared" si="29"/>
        <v>#VALUE!</v>
      </c>
      <c r="AD121" s="84" t="e">
        <f t="shared" si="30"/>
        <v>#VALUE!</v>
      </c>
      <c r="AE121" s="84" t="e">
        <f t="shared" si="31"/>
        <v>#VALUE!</v>
      </c>
      <c r="AF121" s="84" t="e">
        <f t="shared" si="32"/>
        <v>#VALUE!</v>
      </c>
      <c r="AG121" s="84" t="e">
        <f t="shared" si="33"/>
        <v>#VALUE!</v>
      </c>
      <c r="AH121" s="84" t="e">
        <f t="shared" si="34"/>
        <v>#VALUE!</v>
      </c>
      <c r="AI121" s="84" t="e">
        <f t="shared" si="35"/>
        <v>#VALUE!</v>
      </c>
      <c r="AJ121" s="84" t="e">
        <f t="shared" si="36"/>
        <v>#VALUE!</v>
      </c>
      <c r="AK121" s="84" t="e">
        <f t="shared" si="37"/>
        <v>#VALUE!</v>
      </c>
      <c r="AL121" s="84" t="e">
        <f t="shared" si="38"/>
        <v>#VALUE!</v>
      </c>
      <c r="AM121" s="84" t="e">
        <f t="shared" si="39"/>
        <v>#VALUE!</v>
      </c>
    </row>
    <row r="122" spans="1:39" x14ac:dyDescent="0.2">
      <c r="A122" s="84" t="s">
        <v>162</v>
      </c>
      <c r="B122" s="84" t="s">
        <v>175</v>
      </c>
      <c r="C122" s="86">
        <v>39305.730000000003</v>
      </c>
      <c r="D122" s="84" t="s">
        <v>175</v>
      </c>
      <c r="E122" s="84" t="s">
        <v>175</v>
      </c>
      <c r="F122" s="84" t="s">
        <v>175</v>
      </c>
      <c r="G122" s="84" t="s">
        <v>175</v>
      </c>
      <c r="H122" s="84" t="s">
        <v>175</v>
      </c>
      <c r="I122" s="84" t="s">
        <v>175</v>
      </c>
      <c r="J122" s="84" t="s">
        <v>175</v>
      </c>
      <c r="K122" s="84" t="s">
        <v>175</v>
      </c>
      <c r="L122" s="84" t="s">
        <v>175</v>
      </c>
      <c r="M122" s="84" t="s">
        <v>175</v>
      </c>
      <c r="N122" s="84" t="s">
        <v>175</v>
      </c>
      <c r="O122" s="84" t="s">
        <v>175</v>
      </c>
      <c r="P122" s="84" t="s">
        <v>175</v>
      </c>
      <c r="Q122" s="84" t="s">
        <v>175</v>
      </c>
      <c r="R122" s="84" t="s">
        <v>175</v>
      </c>
      <c r="S122" s="84" t="s">
        <v>175</v>
      </c>
      <c r="T122" s="84" t="s">
        <v>175</v>
      </c>
      <c r="U122" s="84" t="e">
        <f t="shared" si="21"/>
        <v>#VALUE!</v>
      </c>
      <c r="V122" s="84">
        <f t="shared" si="22"/>
        <v>39.305730000000004</v>
      </c>
      <c r="W122" s="84" t="e">
        <f t="shared" si="23"/>
        <v>#VALUE!</v>
      </c>
      <c r="X122" s="84" t="e">
        <f t="shared" si="24"/>
        <v>#VALUE!</v>
      </c>
      <c r="Y122" s="84" t="e">
        <f t="shared" si="25"/>
        <v>#VALUE!</v>
      </c>
      <c r="Z122" s="84" t="e">
        <f t="shared" si="26"/>
        <v>#VALUE!</v>
      </c>
      <c r="AA122" s="84" t="e">
        <f t="shared" si="27"/>
        <v>#VALUE!</v>
      </c>
      <c r="AB122" s="84" t="e">
        <f t="shared" si="28"/>
        <v>#VALUE!</v>
      </c>
      <c r="AC122" s="84" t="e">
        <f t="shared" si="29"/>
        <v>#VALUE!</v>
      </c>
      <c r="AD122" s="84" t="e">
        <f t="shared" si="30"/>
        <v>#VALUE!</v>
      </c>
      <c r="AE122" s="84" t="e">
        <f t="shared" si="31"/>
        <v>#VALUE!</v>
      </c>
      <c r="AF122" s="84" t="e">
        <f t="shared" si="32"/>
        <v>#VALUE!</v>
      </c>
      <c r="AG122" s="84" t="e">
        <f t="shared" si="33"/>
        <v>#VALUE!</v>
      </c>
      <c r="AH122" s="84" t="e">
        <f t="shared" si="34"/>
        <v>#VALUE!</v>
      </c>
      <c r="AI122" s="84" t="e">
        <f t="shared" si="35"/>
        <v>#VALUE!</v>
      </c>
      <c r="AJ122" s="84" t="e">
        <f t="shared" si="36"/>
        <v>#VALUE!</v>
      </c>
      <c r="AK122" s="84" t="e">
        <f t="shared" si="37"/>
        <v>#VALUE!</v>
      </c>
      <c r="AL122" s="84" t="e">
        <f t="shared" si="38"/>
        <v>#VALUE!</v>
      </c>
      <c r="AM122" s="84" t="e">
        <f t="shared" si="39"/>
        <v>#VALUE!</v>
      </c>
    </row>
    <row r="123" spans="1:39" x14ac:dyDescent="0.2">
      <c r="A123" s="84" t="s">
        <v>23</v>
      </c>
      <c r="B123" s="86">
        <v>214862.6</v>
      </c>
      <c r="C123" s="86">
        <v>222628.27</v>
      </c>
      <c r="D123" s="86">
        <v>226002.24</v>
      </c>
      <c r="E123" s="86">
        <v>233995.38</v>
      </c>
      <c r="F123" s="86">
        <v>227542.59</v>
      </c>
      <c r="G123" s="86">
        <v>228334.42</v>
      </c>
      <c r="H123" s="86">
        <v>216188.67</v>
      </c>
      <c r="I123" s="86">
        <v>215394.9</v>
      </c>
      <c r="J123" s="86">
        <v>216810.2</v>
      </c>
      <c r="K123" s="86">
        <v>215844.41</v>
      </c>
      <c r="L123" s="86">
        <v>216559.88</v>
      </c>
      <c r="M123" s="86">
        <v>217827.75</v>
      </c>
      <c r="N123" s="86">
        <v>211728.7</v>
      </c>
      <c r="O123" s="86">
        <v>207824.59</v>
      </c>
      <c r="P123" s="86">
        <v>206441.22</v>
      </c>
      <c r="Q123" s="86">
        <v>205522.82</v>
      </c>
      <c r="R123" s="86">
        <v>201001.53</v>
      </c>
      <c r="S123" s="86">
        <v>212593.12</v>
      </c>
      <c r="T123" s="86">
        <v>198468.09</v>
      </c>
      <c r="U123" s="84">
        <f t="shared" si="21"/>
        <v>214.86260000000001</v>
      </c>
      <c r="V123" s="84">
        <f t="shared" si="22"/>
        <v>222.62826999999999</v>
      </c>
      <c r="W123" s="84">
        <f t="shared" si="23"/>
        <v>226.00224</v>
      </c>
      <c r="X123" s="84">
        <f t="shared" si="24"/>
        <v>233.99538000000001</v>
      </c>
      <c r="Y123" s="84">
        <f t="shared" si="25"/>
        <v>227.54258999999999</v>
      </c>
      <c r="Z123" s="84">
        <f t="shared" si="26"/>
        <v>228.33442000000002</v>
      </c>
      <c r="AA123" s="84">
        <f t="shared" si="27"/>
        <v>216.18867</v>
      </c>
      <c r="AB123" s="84">
        <f t="shared" si="28"/>
        <v>215.39490000000001</v>
      </c>
      <c r="AC123" s="84">
        <f t="shared" si="29"/>
        <v>216.81020000000001</v>
      </c>
      <c r="AD123" s="84">
        <f t="shared" si="30"/>
        <v>215.84441000000001</v>
      </c>
      <c r="AE123" s="84">
        <f t="shared" si="31"/>
        <v>216.55987999999999</v>
      </c>
      <c r="AF123" s="84">
        <f t="shared" si="32"/>
        <v>217.82775000000001</v>
      </c>
      <c r="AG123" s="84">
        <f t="shared" si="33"/>
        <v>211.7287</v>
      </c>
      <c r="AH123" s="84">
        <f t="shared" si="34"/>
        <v>207.82459</v>
      </c>
      <c r="AI123" s="84">
        <f t="shared" si="35"/>
        <v>206.44121999999999</v>
      </c>
      <c r="AJ123" s="84">
        <f t="shared" si="36"/>
        <v>205.52282</v>
      </c>
      <c r="AK123" s="84">
        <f t="shared" si="37"/>
        <v>201.00153</v>
      </c>
      <c r="AL123" s="84">
        <f t="shared" si="38"/>
        <v>212.59312</v>
      </c>
      <c r="AM123" s="84">
        <f t="shared" si="39"/>
        <v>198.46808999999999</v>
      </c>
    </row>
    <row r="124" spans="1:39" x14ac:dyDescent="0.2">
      <c r="A124" s="84" t="s">
        <v>24</v>
      </c>
      <c r="B124" s="86">
        <v>23391.07</v>
      </c>
      <c r="C124" s="86">
        <v>29579.89</v>
      </c>
      <c r="D124" s="86">
        <v>32457.16</v>
      </c>
      <c r="E124" s="86">
        <v>35503.4</v>
      </c>
      <c r="F124" s="86">
        <v>37854.120000000003</v>
      </c>
      <c r="G124" s="86">
        <v>34132.449999999997</v>
      </c>
      <c r="H124" s="86">
        <v>35797.21</v>
      </c>
      <c r="I124" s="86">
        <v>38549.22</v>
      </c>
      <c r="J124" s="86">
        <v>42550.57</v>
      </c>
      <c r="K124" s="86">
        <v>45905.06</v>
      </c>
      <c r="L124" s="86">
        <v>46908.29</v>
      </c>
      <c r="M124" s="86">
        <v>45304.32</v>
      </c>
      <c r="N124" s="86">
        <v>48239.92</v>
      </c>
      <c r="O124" s="86">
        <v>49713.99</v>
      </c>
      <c r="P124" s="86">
        <v>49262.78</v>
      </c>
      <c r="Q124" s="86">
        <v>41274.129999999997</v>
      </c>
      <c r="R124" s="86">
        <v>40874.83</v>
      </c>
      <c r="S124" s="86">
        <v>41740.53</v>
      </c>
      <c r="T124" s="86">
        <v>44798.59</v>
      </c>
      <c r="U124" s="84">
        <f t="shared" si="21"/>
        <v>23.391069999999999</v>
      </c>
      <c r="V124" s="84">
        <f t="shared" si="22"/>
        <v>29.579889999999999</v>
      </c>
      <c r="W124" s="84">
        <f t="shared" si="23"/>
        <v>32.457160000000002</v>
      </c>
      <c r="X124" s="84">
        <f t="shared" si="24"/>
        <v>35.503399999999999</v>
      </c>
      <c r="Y124" s="84">
        <f t="shared" si="25"/>
        <v>37.854120000000002</v>
      </c>
      <c r="Z124" s="84">
        <f t="shared" si="26"/>
        <v>34.132449999999999</v>
      </c>
      <c r="AA124" s="84">
        <f t="shared" si="27"/>
        <v>35.79721</v>
      </c>
      <c r="AB124" s="84">
        <f t="shared" si="28"/>
        <v>38.549219999999998</v>
      </c>
      <c r="AC124" s="84">
        <f t="shared" si="29"/>
        <v>42.55057</v>
      </c>
      <c r="AD124" s="84">
        <f t="shared" si="30"/>
        <v>45.905059999999999</v>
      </c>
      <c r="AE124" s="84">
        <f t="shared" si="31"/>
        <v>46.908290000000001</v>
      </c>
      <c r="AF124" s="84">
        <f t="shared" si="32"/>
        <v>45.304319999999997</v>
      </c>
      <c r="AG124" s="84">
        <f t="shared" si="33"/>
        <v>48.239919999999998</v>
      </c>
      <c r="AH124" s="84">
        <f t="shared" si="34"/>
        <v>49.713989999999995</v>
      </c>
      <c r="AI124" s="84">
        <f t="shared" si="35"/>
        <v>49.262779999999999</v>
      </c>
      <c r="AJ124" s="84">
        <f t="shared" si="36"/>
        <v>41.27413</v>
      </c>
      <c r="AK124" s="84">
        <f t="shared" si="37"/>
        <v>40.874830000000003</v>
      </c>
      <c r="AL124" s="84">
        <f t="shared" si="38"/>
        <v>41.74053</v>
      </c>
      <c r="AM124" s="84">
        <f t="shared" si="39"/>
        <v>44.798589999999997</v>
      </c>
    </row>
    <row r="125" spans="1:39" x14ac:dyDescent="0.2">
      <c r="A125" s="84" t="s">
        <v>75</v>
      </c>
      <c r="B125" s="84" t="s">
        <v>175</v>
      </c>
      <c r="C125" s="86">
        <v>-5404.82</v>
      </c>
      <c r="D125" s="84" t="s">
        <v>175</v>
      </c>
      <c r="E125" s="84" t="s">
        <v>175</v>
      </c>
      <c r="F125" s="84" t="s">
        <v>175</v>
      </c>
      <c r="G125" s="84" t="s">
        <v>175</v>
      </c>
      <c r="H125" s="84" t="s">
        <v>175</v>
      </c>
      <c r="I125" s="86">
        <v>59476.639999999999</v>
      </c>
      <c r="J125" s="84" t="s">
        <v>175</v>
      </c>
      <c r="K125" s="84" t="s">
        <v>175</v>
      </c>
      <c r="L125" s="84" t="s">
        <v>175</v>
      </c>
      <c r="M125" s="84" t="s">
        <v>175</v>
      </c>
      <c r="N125" s="84" t="s">
        <v>175</v>
      </c>
      <c r="O125" s="84" t="s">
        <v>175</v>
      </c>
      <c r="P125" s="84" t="s">
        <v>175</v>
      </c>
      <c r="Q125" s="84" t="s">
        <v>175</v>
      </c>
      <c r="R125" s="84" t="s">
        <v>175</v>
      </c>
      <c r="S125" s="84" t="s">
        <v>175</v>
      </c>
      <c r="T125" s="84" t="s">
        <v>175</v>
      </c>
      <c r="U125" s="84" t="e">
        <f t="shared" si="21"/>
        <v>#VALUE!</v>
      </c>
      <c r="V125" s="84">
        <f t="shared" si="22"/>
        <v>-5.40482</v>
      </c>
      <c r="W125" s="84" t="e">
        <f t="shared" si="23"/>
        <v>#VALUE!</v>
      </c>
      <c r="X125" s="84" t="e">
        <f t="shared" si="24"/>
        <v>#VALUE!</v>
      </c>
      <c r="Y125" s="84" t="e">
        <f t="shared" si="25"/>
        <v>#VALUE!</v>
      </c>
      <c r="Z125" s="84" t="e">
        <f t="shared" si="26"/>
        <v>#VALUE!</v>
      </c>
      <c r="AA125" s="84" t="e">
        <f t="shared" si="27"/>
        <v>#VALUE!</v>
      </c>
      <c r="AB125" s="84">
        <f t="shared" si="28"/>
        <v>59.476639999999996</v>
      </c>
      <c r="AC125" s="84" t="e">
        <f t="shared" si="29"/>
        <v>#VALUE!</v>
      </c>
      <c r="AD125" s="84" t="e">
        <f t="shared" si="30"/>
        <v>#VALUE!</v>
      </c>
      <c r="AE125" s="84" t="e">
        <f t="shared" si="31"/>
        <v>#VALUE!</v>
      </c>
      <c r="AF125" s="84" t="e">
        <f t="shared" si="32"/>
        <v>#VALUE!</v>
      </c>
      <c r="AG125" s="84" t="e">
        <f t="shared" si="33"/>
        <v>#VALUE!</v>
      </c>
      <c r="AH125" s="84" t="e">
        <f t="shared" si="34"/>
        <v>#VALUE!</v>
      </c>
      <c r="AI125" s="84" t="e">
        <f t="shared" si="35"/>
        <v>#VALUE!</v>
      </c>
      <c r="AJ125" s="84" t="e">
        <f t="shared" si="36"/>
        <v>#VALUE!</v>
      </c>
      <c r="AK125" s="84" t="e">
        <f t="shared" si="37"/>
        <v>#VALUE!</v>
      </c>
      <c r="AL125" s="84" t="e">
        <f t="shared" si="38"/>
        <v>#VALUE!</v>
      </c>
      <c r="AM125" s="84" t="e">
        <f t="shared" si="39"/>
        <v>#VALUE!</v>
      </c>
    </row>
    <row r="126" spans="1:39" x14ac:dyDescent="0.2">
      <c r="A126" s="84" t="s">
        <v>163</v>
      </c>
      <c r="B126" s="86">
        <v>10958.61</v>
      </c>
      <c r="C126" s="84" t="s">
        <v>175</v>
      </c>
      <c r="D126" s="84" t="s">
        <v>175</v>
      </c>
      <c r="E126" s="84" t="s">
        <v>175</v>
      </c>
      <c r="F126" s="84" t="s">
        <v>175</v>
      </c>
      <c r="G126" s="84" t="s">
        <v>175</v>
      </c>
      <c r="H126" s="84" t="s">
        <v>175</v>
      </c>
      <c r="I126" s="86">
        <v>-3163</v>
      </c>
      <c r="J126" s="84" t="s">
        <v>175</v>
      </c>
      <c r="K126" s="84" t="s">
        <v>175</v>
      </c>
      <c r="L126" s="84" t="s">
        <v>175</v>
      </c>
      <c r="M126" s="84" t="s">
        <v>175</v>
      </c>
      <c r="N126" s="84" t="s">
        <v>175</v>
      </c>
      <c r="O126" s="84" t="s">
        <v>175</v>
      </c>
      <c r="P126" s="84" t="s">
        <v>175</v>
      </c>
      <c r="Q126" s="84" t="s">
        <v>175</v>
      </c>
      <c r="R126" s="84" t="s">
        <v>175</v>
      </c>
      <c r="S126" s="84" t="s">
        <v>175</v>
      </c>
      <c r="T126" s="84" t="s">
        <v>175</v>
      </c>
      <c r="U126" s="84">
        <f t="shared" si="21"/>
        <v>10.95861</v>
      </c>
      <c r="V126" s="84" t="e">
        <f t="shared" si="22"/>
        <v>#VALUE!</v>
      </c>
      <c r="W126" s="84" t="e">
        <f t="shared" si="23"/>
        <v>#VALUE!</v>
      </c>
      <c r="X126" s="84" t="e">
        <f t="shared" si="24"/>
        <v>#VALUE!</v>
      </c>
      <c r="Y126" s="84" t="e">
        <f t="shared" si="25"/>
        <v>#VALUE!</v>
      </c>
      <c r="Z126" s="84" t="e">
        <f t="shared" si="26"/>
        <v>#VALUE!</v>
      </c>
      <c r="AA126" s="84" t="e">
        <f t="shared" si="27"/>
        <v>#VALUE!</v>
      </c>
      <c r="AB126" s="84">
        <f t="shared" si="28"/>
        <v>-3.1629999999999998</v>
      </c>
      <c r="AC126" s="84" t="e">
        <f t="shared" si="29"/>
        <v>#VALUE!</v>
      </c>
      <c r="AD126" s="84" t="e">
        <f t="shared" si="30"/>
        <v>#VALUE!</v>
      </c>
      <c r="AE126" s="84" t="e">
        <f t="shared" si="31"/>
        <v>#VALUE!</v>
      </c>
      <c r="AF126" s="84" t="e">
        <f t="shared" si="32"/>
        <v>#VALUE!</v>
      </c>
      <c r="AG126" s="84" t="e">
        <f t="shared" si="33"/>
        <v>#VALUE!</v>
      </c>
      <c r="AH126" s="84" t="e">
        <f t="shared" si="34"/>
        <v>#VALUE!</v>
      </c>
      <c r="AI126" s="84" t="e">
        <f t="shared" si="35"/>
        <v>#VALUE!</v>
      </c>
      <c r="AJ126" s="84" t="e">
        <f t="shared" si="36"/>
        <v>#VALUE!</v>
      </c>
      <c r="AK126" s="84" t="e">
        <f t="shared" si="37"/>
        <v>#VALUE!</v>
      </c>
      <c r="AL126" s="84" t="e">
        <f t="shared" si="38"/>
        <v>#VALUE!</v>
      </c>
      <c r="AM126" s="84" t="e">
        <f t="shared" si="39"/>
        <v>#VALUE!</v>
      </c>
    </row>
    <row r="127" spans="1:39" x14ac:dyDescent="0.2">
      <c r="A127" s="84" t="s">
        <v>132</v>
      </c>
      <c r="B127" s="84" t="s">
        <v>175</v>
      </c>
      <c r="C127" s="86">
        <v>347636.38</v>
      </c>
      <c r="D127" s="84" t="s">
        <v>175</v>
      </c>
      <c r="E127" s="84" t="s">
        <v>175</v>
      </c>
      <c r="F127" s="84" t="s">
        <v>175</v>
      </c>
      <c r="G127" s="84" t="s">
        <v>175</v>
      </c>
      <c r="H127" s="84" t="s">
        <v>175</v>
      </c>
      <c r="I127" s="86">
        <v>310447</v>
      </c>
      <c r="J127" s="84" t="s">
        <v>175</v>
      </c>
      <c r="K127" s="84" t="s">
        <v>175</v>
      </c>
      <c r="L127" s="84" t="s">
        <v>175</v>
      </c>
      <c r="M127" s="84" t="s">
        <v>175</v>
      </c>
      <c r="N127" s="84" t="s">
        <v>175</v>
      </c>
      <c r="O127" s="84" t="s">
        <v>175</v>
      </c>
      <c r="P127" s="84" t="s">
        <v>175</v>
      </c>
      <c r="Q127" s="84" t="s">
        <v>175</v>
      </c>
      <c r="R127" s="84" t="s">
        <v>175</v>
      </c>
      <c r="S127" s="84" t="s">
        <v>175</v>
      </c>
      <c r="T127" s="84" t="s">
        <v>175</v>
      </c>
      <c r="U127" s="84" t="e">
        <f t="shared" si="21"/>
        <v>#VALUE!</v>
      </c>
      <c r="V127" s="84">
        <f t="shared" si="22"/>
        <v>347.63638000000003</v>
      </c>
      <c r="W127" s="84" t="e">
        <f t="shared" si="23"/>
        <v>#VALUE!</v>
      </c>
      <c r="X127" s="84" t="e">
        <f t="shared" si="24"/>
        <v>#VALUE!</v>
      </c>
      <c r="Y127" s="84" t="e">
        <f t="shared" si="25"/>
        <v>#VALUE!</v>
      </c>
      <c r="Z127" s="84" t="e">
        <f t="shared" si="26"/>
        <v>#VALUE!</v>
      </c>
      <c r="AA127" s="84" t="e">
        <f t="shared" si="27"/>
        <v>#VALUE!</v>
      </c>
      <c r="AB127" s="84">
        <f t="shared" si="28"/>
        <v>310.447</v>
      </c>
      <c r="AC127" s="84" t="e">
        <f t="shared" si="29"/>
        <v>#VALUE!</v>
      </c>
      <c r="AD127" s="84" t="e">
        <f t="shared" si="30"/>
        <v>#VALUE!</v>
      </c>
      <c r="AE127" s="84" t="e">
        <f t="shared" si="31"/>
        <v>#VALUE!</v>
      </c>
      <c r="AF127" s="84" t="e">
        <f t="shared" si="32"/>
        <v>#VALUE!</v>
      </c>
      <c r="AG127" s="84" t="e">
        <f t="shared" si="33"/>
        <v>#VALUE!</v>
      </c>
      <c r="AH127" s="84" t="e">
        <f t="shared" si="34"/>
        <v>#VALUE!</v>
      </c>
      <c r="AI127" s="84" t="e">
        <f t="shared" si="35"/>
        <v>#VALUE!</v>
      </c>
      <c r="AJ127" s="84" t="e">
        <f t="shared" si="36"/>
        <v>#VALUE!</v>
      </c>
      <c r="AK127" s="84" t="e">
        <f t="shared" si="37"/>
        <v>#VALUE!</v>
      </c>
      <c r="AL127" s="84" t="e">
        <f t="shared" si="38"/>
        <v>#VALUE!</v>
      </c>
      <c r="AM127" s="84" t="e">
        <f t="shared" si="39"/>
        <v>#VALUE!</v>
      </c>
    </row>
    <row r="128" spans="1:39" x14ac:dyDescent="0.2">
      <c r="A128" s="84" t="s">
        <v>76</v>
      </c>
      <c r="B128" s="84" t="s">
        <v>175</v>
      </c>
      <c r="C128" s="86">
        <v>4507.5</v>
      </c>
      <c r="D128" s="84" t="s">
        <v>175</v>
      </c>
      <c r="E128" s="84" t="s">
        <v>175</v>
      </c>
      <c r="F128" s="84" t="s">
        <v>175</v>
      </c>
      <c r="G128" s="84" t="s">
        <v>175</v>
      </c>
      <c r="H128" s="84" t="s">
        <v>175</v>
      </c>
      <c r="I128" s="84" t="s">
        <v>175</v>
      </c>
      <c r="J128" s="84" t="s">
        <v>175</v>
      </c>
      <c r="K128" s="84" t="s">
        <v>175</v>
      </c>
      <c r="L128" s="84" t="s">
        <v>175</v>
      </c>
      <c r="M128" s="84" t="s">
        <v>175</v>
      </c>
      <c r="N128" s="84" t="s">
        <v>175</v>
      </c>
      <c r="O128" s="84" t="s">
        <v>175</v>
      </c>
      <c r="P128" s="84" t="s">
        <v>175</v>
      </c>
      <c r="Q128" s="84" t="s">
        <v>175</v>
      </c>
      <c r="R128" s="84" t="s">
        <v>175</v>
      </c>
      <c r="S128" s="84" t="s">
        <v>175</v>
      </c>
      <c r="T128" s="84" t="s">
        <v>175</v>
      </c>
      <c r="U128" s="84" t="e">
        <f t="shared" si="21"/>
        <v>#VALUE!</v>
      </c>
      <c r="V128" s="84">
        <f t="shared" si="22"/>
        <v>4.5075000000000003</v>
      </c>
      <c r="W128" s="84" t="e">
        <f t="shared" si="23"/>
        <v>#VALUE!</v>
      </c>
      <c r="X128" s="84" t="e">
        <f t="shared" si="24"/>
        <v>#VALUE!</v>
      </c>
      <c r="Y128" s="84" t="e">
        <f t="shared" si="25"/>
        <v>#VALUE!</v>
      </c>
      <c r="Z128" s="84" t="e">
        <f t="shared" si="26"/>
        <v>#VALUE!</v>
      </c>
      <c r="AA128" s="84" t="e">
        <f t="shared" si="27"/>
        <v>#VALUE!</v>
      </c>
      <c r="AB128" s="84" t="e">
        <f t="shared" si="28"/>
        <v>#VALUE!</v>
      </c>
      <c r="AC128" s="84" t="e">
        <f t="shared" si="29"/>
        <v>#VALUE!</v>
      </c>
      <c r="AD128" s="84" t="e">
        <f t="shared" si="30"/>
        <v>#VALUE!</v>
      </c>
      <c r="AE128" s="84" t="e">
        <f t="shared" si="31"/>
        <v>#VALUE!</v>
      </c>
      <c r="AF128" s="84" t="e">
        <f t="shared" si="32"/>
        <v>#VALUE!</v>
      </c>
      <c r="AG128" s="84" t="e">
        <f t="shared" si="33"/>
        <v>#VALUE!</v>
      </c>
      <c r="AH128" s="84" t="e">
        <f t="shared" si="34"/>
        <v>#VALUE!</v>
      </c>
      <c r="AI128" s="84" t="e">
        <f t="shared" si="35"/>
        <v>#VALUE!</v>
      </c>
      <c r="AJ128" s="84" t="e">
        <f t="shared" si="36"/>
        <v>#VALUE!</v>
      </c>
      <c r="AK128" s="84" t="e">
        <f t="shared" si="37"/>
        <v>#VALUE!</v>
      </c>
      <c r="AL128" s="84" t="e">
        <f t="shared" si="38"/>
        <v>#VALUE!</v>
      </c>
      <c r="AM128" s="84" t="e">
        <f t="shared" si="39"/>
        <v>#VALUE!</v>
      </c>
    </row>
    <row r="129" spans="1:39" x14ac:dyDescent="0.2">
      <c r="A129" s="84" t="s">
        <v>25</v>
      </c>
      <c r="B129" s="86">
        <v>40322.83</v>
      </c>
      <c r="C129" s="86">
        <v>36197.96</v>
      </c>
      <c r="D129" s="86">
        <v>36908.97</v>
      </c>
      <c r="E129" s="86">
        <v>37458.1</v>
      </c>
      <c r="F129" s="86">
        <v>37188.25</v>
      </c>
      <c r="G129" s="86">
        <v>34621.54</v>
      </c>
      <c r="H129" s="86">
        <v>33265.019999999997</v>
      </c>
      <c r="I129" s="86">
        <v>30218.27</v>
      </c>
      <c r="J129" s="86">
        <v>29408.52</v>
      </c>
      <c r="K129" s="86">
        <v>27403.38</v>
      </c>
      <c r="L129" s="86">
        <v>27000.37</v>
      </c>
      <c r="M129" s="86">
        <v>28048.94</v>
      </c>
      <c r="N129" s="86">
        <v>29391.03</v>
      </c>
      <c r="O129" s="86">
        <v>27950.53</v>
      </c>
      <c r="P129" s="86">
        <v>29628.12</v>
      </c>
      <c r="Q129" s="86">
        <v>27409.42</v>
      </c>
      <c r="R129" s="86">
        <v>22754.85</v>
      </c>
      <c r="S129" s="86">
        <v>27602.71</v>
      </c>
      <c r="T129" s="86">
        <v>25708.71</v>
      </c>
      <c r="U129" s="84">
        <f t="shared" si="21"/>
        <v>40.322830000000003</v>
      </c>
      <c r="V129" s="84">
        <f t="shared" si="22"/>
        <v>36.197960000000002</v>
      </c>
      <c r="W129" s="84">
        <f t="shared" si="23"/>
        <v>36.908970000000004</v>
      </c>
      <c r="X129" s="84">
        <f t="shared" si="24"/>
        <v>37.458100000000002</v>
      </c>
      <c r="Y129" s="84">
        <f t="shared" si="25"/>
        <v>37.188249999999996</v>
      </c>
      <c r="Z129" s="84">
        <f t="shared" si="26"/>
        <v>34.621540000000003</v>
      </c>
      <c r="AA129" s="84">
        <f t="shared" si="27"/>
        <v>33.26502</v>
      </c>
      <c r="AB129" s="84">
        <f t="shared" si="28"/>
        <v>30.21827</v>
      </c>
      <c r="AC129" s="84">
        <f t="shared" si="29"/>
        <v>29.408519999999999</v>
      </c>
      <c r="AD129" s="84">
        <f t="shared" si="30"/>
        <v>27.403380000000002</v>
      </c>
      <c r="AE129" s="84">
        <f t="shared" si="31"/>
        <v>27.00037</v>
      </c>
      <c r="AF129" s="84">
        <f t="shared" si="32"/>
        <v>28.048939999999998</v>
      </c>
      <c r="AG129" s="84">
        <f t="shared" si="33"/>
        <v>29.391029999999997</v>
      </c>
      <c r="AH129" s="84">
        <f t="shared" si="34"/>
        <v>27.950530000000001</v>
      </c>
      <c r="AI129" s="84">
        <f t="shared" si="35"/>
        <v>29.628119999999999</v>
      </c>
      <c r="AJ129" s="84">
        <f t="shared" si="36"/>
        <v>27.409419999999997</v>
      </c>
      <c r="AK129" s="84">
        <f t="shared" si="37"/>
        <v>22.754849999999998</v>
      </c>
      <c r="AL129" s="84">
        <f t="shared" si="38"/>
        <v>27.602709999999998</v>
      </c>
      <c r="AM129" s="84">
        <f t="shared" si="39"/>
        <v>25.70871</v>
      </c>
    </row>
    <row r="130" spans="1:39" x14ac:dyDescent="0.2">
      <c r="A130" s="84" t="s">
        <v>229</v>
      </c>
      <c r="B130" s="84" t="s">
        <v>175</v>
      </c>
      <c r="C130" s="86">
        <v>20878.669999999998</v>
      </c>
      <c r="D130" s="84" t="s">
        <v>175</v>
      </c>
      <c r="E130" s="84" t="s">
        <v>175</v>
      </c>
      <c r="F130" s="84" t="s">
        <v>175</v>
      </c>
      <c r="G130" s="84" t="s">
        <v>175</v>
      </c>
      <c r="H130" s="84" t="s">
        <v>175</v>
      </c>
      <c r="I130" s="84" t="s">
        <v>175</v>
      </c>
      <c r="J130" s="84" t="s">
        <v>175</v>
      </c>
      <c r="K130" s="84" t="s">
        <v>175</v>
      </c>
      <c r="L130" s="84" t="s">
        <v>175</v>
      </c>
      <c r="M130" s="84" t="s">
        <v>175</v>
      </c>
      <c r="N130" s="84" t="s">
        <v>175</v>
      </c>
      <c r="O130" s="84" t="s">
        <v>175</v>
      </c>
      <c r="P130" s="84" t="s">
        <v>175</v>
      </c>
      <c r="Q130" s="84" t="s">
        <v>175</v>
      </c>
      <c r="R130" s="84" t="s">
        <v>175</v>
      </c>
      <c r="S130" s="84" t="s">
        <v>175</v>
      </c>
      <c r="T130" s="84" t="s">
        <v>175</v>
      </c>
      <c r="U130" s="84" t="e">
        <f t="shared" si="21"/>
        <v>#VALUE!</v>
      </c>
      <c r="V130" s="84">
        <f t="shared" si="22"/>
        <v>20.87867</v>
      </c>
      <c r="W130" s="84" t="e">
        <f t="shared" si="23"/>
        <v>#VALUE!</v>
      </c>
      <c r="X130" s="84" t="e">
        <f t="shared" si="24"/>
        <v>#VALUE!</v>
      </c>
      <c r="Y130" s="84" t="e">
        <f t="shared" si="25"/>
        <v>#VALUE!</v>
      </c>
      <c r="Z130" s="84" t="e">
        <f t="shared" si="26"/>
        <v>#VALUE!</v>
      </c>
      <c r="AA130" s="84" t="e">
        <f t="shared" si="27"/>
        <v>#VALUE!</v>
      </c>
      <c r="AB130" s="84" t="e">
        <f t="shared" si="28"/>
        <v>#VALUE!</v>
      </c>
      <c r="AC130" s="84" t="e">
        <f t="shared" si="29"/>
        <v>#VALUE!</v>
      </c>
      <c r="AD130" s="84" t="e">
        <f t="shared" si="30"/>
        <v>#VALUE!</v>
      </c>
      <c r="AE130" s="84" t="e">
        <f t="shared" si="31"/>
        <v>#VALUE!</v>
      </c>
      <c r="AF130" s="84" t="e">
        <f t="shared" si="32"/>
        <v>#VALUE!</v>
      </c>
      <c r="AG130" s="84" t="e">
        <f t="shared" si="33"/>
        <v>#VALUE!</v>
      </c>
      <c r="AH130" s="84" t="e">
        <f t="shared" si="34"/>
        <v>#VALUE!</v>
      </c>
      <c r="AI130" s="84" t="e">
        <f t="shared" si="35"/>
        <v>#VALUE!</v>
      </c>
      <c r="AJ130" s="84" t="e">
        <f t="shared" si="36"/>
        <v>#VALUE!</v>
      </c>
      <c r="AK130" s="84" t="e">
        <f t="shared" si="37"/>
        <v>#VALUE!</v>
      </c>
      <c r="AL130" s="84" t="e">
        <f t="shared" si="38"/>
        <v>#VALUE!</v>
      </c>
      <c r="AM130" s="84" t="e">
        <f t="shared" si="39"/>
        <v>#VALUE!</v>
      </c>
    </row>
    <row r="131" spans="1:39" x14ac:dyDescent="0.2">
      <c r="A131" s="84" t="s">
        <v>77</v>
      </c>
      <c r="B131" s="84" t="s">
        <v>175</v>
      </c>
      <c r="C131" s="86">
        <v>167116.29999999999</v>
      </c>
      <c r="D131" s="84" t="s">
        <v>175</v>
      </c>
      <c r="E131" s="84" t="s">
        <v>175</v>
      </c>
      <c r="F131" s="84" t="s">
        <v>175</v>
      </c>
      <c r="G131" s="84" t="s">
        <v>175</v>
      </c>
      <c r="H131" s="84" t="s">
        <v>175</v>
      </c>
      <c r="I131" s="84" t="s">
        <v>175</v>
      </c>
      <c r="J131" s="84" t="s">
        <v>175</v>
      </c>
      <c r="K131" s="84" t="s">
        <v>175</v>
      </c>
      <c r="L131" s="84" t="s">
        <v>175</v>
      </c>
      <c r="M131" s="84" t="s">
        <v>175</v>
      </c>
      <c r="N131" s="84" t="s">
        <v>175</v>
      </c>
      <c r="O131" s="84" t="s">
        <v>175</v>
      </c>
      <c r="P131" s="84" t="s">
        <v>175</v>
      </c>
      <c r="Q131" s="84" t="s">
        <v>175</v>
      </c>
      <c r="R131" s="84" t="s">
        <v>175</v>
      </c>
      <c r="S131" s="84" t="s">
        <v>175</v>
      </c>
      <c r="T131" s="84" t="s">
        <v>175</v>
      </c>
      <c r="U131" s="84" t="e">
        <f t="shared" ref="U131:U192" si="40">B131/1000</f>
        <v>#VALUE!</v>
      </c>
      <c r="V131" s="84">
        <f t="shared" ref="V131:V192" si="41">C131/1000</f>
        <v>167.1163</v>
      </c>
      <c r="W131" s="84" t="e">
        <f t="shared" ref="W131:W192" si="42">D131/1000</f>
        <v>#VALUE!</v>
      </c>
      <c r="X131" s="84" t="e">
        <f t="shared" ref="X131:X192" si="43">E131/1000</f>
        <v>#VALUE!</v>
      </c>
      <c r="Y131" s="84" t="e">
        <f t="shared" ref="Y131:Y192" si="44">F131/1000</f>
        <v>#VALUE!</v>
      </c>
      <c r="Z131" s="84" t="e">
        <f t="shared" ref="Z131:Z192" si="45">G131/1000</f>
        <v>#VALUE!</v>
      </c>
      <c r="AA131" s="84" t="e">
        <f t="shared" ref="AA131:AA192" si="46">H131/1000</f>
        <v>#VALUE!</v>
      </c>
      <c r="AB131" s="84" t="e">
        <f t="shared" ref="AB131:AB192" si="47">I131/1000</f>
        <v>#VALUE!</v>
      </c>
      <c r="AC131" s="84" t="e">
        <f t="shared" ref="AC131:AC192" si="48">J131/1000</f>
        <v>#VALUE!</v>
      </c>
      <c r="AD131" s="84" t="e">
        <f t="shared" ref="AD131:AD192" si="49">K131/1000</f>
        <v>#VALUE!</v>
      </c>
      <c r="AE131" s="84" t="e">
        <f t="shared" ref="AE131:AE192" si="50">L131/1000</f>
        <v>#VALUE!</v>
      </c>
      <c r="AF131" s="84" t="e">
        <f t="shared" ref="AF131:AF194" si="51">M131/1000</f>
        <v>#VALUE!</v>
      </c>
      <c r="AG131" s="84" t="e">
        <f t="shared" ref="AG131:AG192" si="52">N131/1000</f>
        <v>#VALUE!</v>
      </c>
      <c r="AH131" s="84" t="e">
        <f t="shared" ref="AH131:AH192" si="53">O131/1000</f>
        <v>#VALUE!</v>
      </c>
      <c r="AI131" s="84" t="e">
        <f t="shared" ref="AI131:AI192" si="54">P131/1000</f>
        <v>#VALUE!</v>
      </c>
      <c r="AJ131" s="84" t="e">
        <f t="shared" ref="AJ131:AJ192" si="55">Q131/1000</f>
        <v>#VALUE!</v>
      </c>
      <c r="AK131" s="84" t="e">
        <f t="shared" ref="AK131:AK192" si="56">R131/1000</f>
        <v>#VALUE!</v>
      </c>
      <c r="AL131" s="84" t="e">
        <f t="shared" ref="AL131:AL192" si="57">S131/1000</f>
        <v>#VALUE!</v>
      </c>
      <c r="AM131" s="84" t="e">
        <f t="shared" ref="AM131:AM192" si="58">T131/1000</f>
        <v>#VALUE!</v>
      </c>
    </row>
    <row r="132" spans="1:39" x14ac:dyDescent="0.2">
      <c r="A132" s="84" t="s">
        <v>164</v>
      </c>
      <c r="B132" s="84" t="s">
        <v>175</v>
      </c>
      <c r="C132" s="84">
        <v>-312.33</v>
      </c>
      <c r="D132" s="84">
        <v>19.82</v>
      </c>
      <c r="E132" s="84">
        <v>32.369999999999997</v>
      </c>
      <c r="F132" s="84">
        <v>85.17</v>
      </c>
      <c r="G132" s="84">
        <v>171.18</v>
      </c>
      <c r="H132" s="84">
        <v>47.04</v>
      </c>
      <c r="I132" s="84">
        <v>92.47</v>
      </c>
      <c r="J132" s="84" t="s">
        <v>175</v>
      </c>
      <c r="K132" s="84" t="s">
        <v>175</v>
      </c>
      <c r="L132" s="84" t="s">
        <v>175</v>
      </c>
      <c r="M132" s="84" t="s">
        <v>175</v>
      </c>
      <c r="N132" s="84" t="s">
        <v>175</v>
      </c>
      <c r="O132" s="84" t="s">
        <v>175</v>
      </c>
      <c r="P132" s="84" t="s">
        <v>175</v>
      </c>
      <c r="Q132" s="84" t="s">
        <v>175</v>
      </c>
      <c r="R132" s="84" t="s">
        <v>175</v>
      </c>
      <c r="S132" s="84" t="s">
        <v>175</v>
      </c>
      <c r="T132" s="84" t="s">
        <v>175</v>
      </c>
      <c r="U132" s="84" t="e">
        <f t="shared" si="40"/>
        <v>#VALUE!</v>
      </c>
      <c r="V132" s="84">
        <f t="shared" si="41"/>
        <v>-0.31233</v>
      </c>
      <c r="W132" s="84">
        <f t="shared" si="42"/>
        <v>1.9820000000000001E-2</v>
      </c>
      <c r="X132" s="84">
        <f t="shared" si="43"/>
        <v>3.2369999999999996E-2</v>
      </c>
      <c r="Y132" s="84">
        <f t="shared" si="44"/>
        <v>8.5169999999999996E-2</v>
      </c>
      <c r="Z132" s="84">
        <f t="shared" si="45"/>
        <v>0.17118</v>
      </c>
      <c r="AA132" s="84">
        <f t="shared" si="46"/>
        <v>4.7039999999999998E-2</v>
      </c>
      <c r="AB132" s="84">
        <f t="shared" si="47"/>
        <v>9.2469999999999997E-2</v>
      </c>
      <c r="AC132" s="84" t="e">
        <f t="shared" si="48"/>
        <v>#VALUE!</v>
      </c>
      <c r="AD132" s="84" t="e">
        <f t="shared" si="49"/>
        <v>#VALUE!</v>
      </c>
      <c r="AE132" s="84" t="e">
        <f t="shared" si="50"/>
        <v>#VALUE!</v>
      </c>
      <c r="AF132" s="84" t="e">
        <f t="shared" si="51"/>
        <v>#VALUE!</v>
      </c>
      <c r="AG132" s="84" t="e">
        <f t="shared" si="52"/>
        <v>#VALUE!</v>
      </c>
      <c r="AH132" s="84" t="e">
        <f t="shared" si="53"/>
        <v>#VALUE!</v>
      </c>
      <c r="AI132" s="84" t="e">
        <f t="shared" si="54"/>
        <v>#VALUE!</v>
      </c>
      <c r="AJ132" s="84" t="e">
        <f t="shared" si="55"/>
        <v>#VALUE!</v>
      </c>
      <c r="AK132" s="84" t="e">
        <f t="shared" si="56"/>
        <v>#VALUE!</v>
      </c>
      <c r="AL132" s="84" t="e">
        <f t="shared" si="57"/>
        <v>#VALUE!</v>
      </c>
      <c r="AM132" s="84" t="e">
        <f t="shared" si="58"/>
        <v>#VALUE!</v>
      </c>
    </row>
    <row r="133" spans="1:39" x14ac:dyDescent="0.2">
      <c r="A133" s="84" t="s">
        <v>78</v>
      </c>
      <c r="B133" s="84" t="s">
        <v>175</v>
      </c>
      <c r="C133" s="86">
        <v>34403.79</v>
      </c>
      <c r="D133" s="84" t="s">
        <v>175</v>
      </c>
      <c r="E133" s="84" t="s">
        <v>175</v>
      </c>
      <c r="F133" s="84" t="s">
        <v>175</v>
      </c>
      <c r="G133" s="84" t="s">
        <v>175</v>
      </c>
      <c r="H133" s="84" t="s">
        <v>175</v>
      </c>
      <c r="I133" s="86">
        <v>3903.75</v>
      </c>
      <c r="J133" s="84" t="s">
        <v>175</v>
      </c>
      <c r="K133" s="84" t="s">
        <v>175</v>
      </c>
      <c r="L133" s="84" t="s">
        <v>175</v>
      </c>
      <c r="M133" s="84" t="s">
        <v>175</v>
      </c>
      <c r="N133" s="84" t="s">
        <v>175</v>
      </c>
      <c r="O133" s="84" t="s">
        <v>175</v>
      </c>
      <c r="P133" s="84" t="s">
        <v>175</v>
      </c>
      <c r="Q133" s="84" t="s">
        <v>175</v>
      </c>
      <c r="R133" s="84" t="s">
        <v>175</v>
      </c>
      <c r="S133" s="84" t="s">
        <v>175</v>
      </c>
      <c r="T133" s="84" t="s">
        <v>175</v>
      </c>
      <c r="U133" s="84" t="e">
        <f t="shared" si="40"/>
        <v>#VALUE!</v>
      </c>
      <c r="V133" s="84">
        <f t="shared" si="41"/>
        <v>34.403790000000001</v>
      </c>
      <c r="W133" s="84" t="e">
        <f t="shared" si="42"/>
        <v>#VALUE!</v>
      </c>
      <c r="X133" s="84" t="e">
        <f t="shared" si="43"/>
        <v>#VALUE!</v>
      </c>
      <c r="Y133" s="84" t="e">
        <f t="shared" si="44"/>
        <v>#VALUE!</v>
      </c>
      <c r="Z133" s="84" t="e">
        <f t="shared" si="45"/>
        <v>#VALUE!</v>
      </c>
      <c r="AA133" s="84" t="e">
        <f t="shared" si="46"/>
        <v>#VALUE!</v>
      </c>
      <c r="AB133" s="84">
        <f t="shared" si="47"/>
        <v>3.9037500000000001</v>
      </c>
      <c r="AC133" s="84" t="e">
        <f t="shared" si="48"/>
        <v>#VALUE!</v>
      </c>
      <c r="AD133" s="84" t="e">
        <f t="shared" si="49"/>
        <v>#VALUE!</v>
      </c>
      <c r="AE133" s="84" t="e">
        <f t="shared" si="50"/>
        <v>#VALUE!</v>
      </c>
      <c r="AF133" s="84" t="e">
        <f t="shared" si="51"/>
        <v>#VALUE!</v>
      </c>
      <c r="AG133" s="84" t="e">
        <f t="shared" si="52"/>
        <v>#VALUE!</v>
      </c>
      <c r="AH133" s="84" t="e">
        <f t="shared" si="53"/>
        <v>#VALUE!</v>
      </c>
      <c r="AI133" s="84" t="e">
        <f t="shared" si="54"/>
        <v>#VALUE!</v>
      </c>
      <c r="AJ133" s="84" t="e">
        <f t="shared" si="55"/>
        <v>#VALUE!</v>
      </c>
      <c r="AK133" s="84" t="e">
        <f t="shared" si="56"/>
        <v>#VALUE!</v>
      </c>
      <c r="AL133" s="84" t="e">
        <f t="shared" si="57"/>
        <v>#VALUE!</v>
      </c>
      <c r="AM133" s="84" t="e">
        <f t="shared" si="58"/>
        <v>#VALUE!</v>
      </c>
    </row>
    <row r="134" spans="1:39" x14ac:dyDescent="0.2">
      <c r="A134" s="84" t="s">
        <v>165</v>
      </c>
      <c r="B134" s="84" t="s">
        <v>175</v>
      </c>
      <c r="C134" s="86">
        <v>4599.24</v>
      </c>
      <c r="D134" s="84" t="s">
        <v>175</v>
      </c>
      <c r="E134" s="84" t="s">
        <v>175</v>
      </c>
      <c r="F134" s="84" t="s">
        <v>175</v>
      </c>
      <c r="G134" s="84" t="s">
        <v>175</v>
      </c>
      <c r="H134" s="84" t="s">
        <v>175</v>
      </c>
      <c r="I134" s="84" t="s">
        <v>175</v>
      </c>
      <c r="J134" s="84" t="s">
        <v>175</v>
      </c>
      <c r="K134" s="84" t="s">
        <v>175</v>
      </c>
      <c r="L134" s="84" t="s">
        <v>175</v>
      </c>
      <c r="M134" s="84" t="s">
        <v>175</v>
      </c>
      <c r="N134" s="84" t="s">
        <v>175</v>
      </c>
      <c r="O134" s="84" t="s">
        <v>175</v>
      </c>
      <c r="P134" s="84" t="s">
        <v>175</v>
      </c>
      <c r="Q134" s="84" t="s">
        <v>175</v>
      </c>
      <c r="R134" s="84" t="s">
        <v>175</v>
      </c>
      <c r="S134" s="84" t="s">
        <v>175</v>
      </c>
      <c r="T134" s="84" t="s">
        <v>175</v>
      </c>
      <c r="U134" s="84" t="e">
        <f t="shared" si="40"/>
        <v>#VALUE!</v>
      </c>
      <c r="V134" s="84">
        <f t="shared" si="41"/>
        <v>4.59924</v>
      </c>
      <c r="W134" s="84" t="e">
        <f t="shared" si="42"/>
        <v>#VALUE!</v>
      </c>
      <c r="X134" s="84" t="e">
        <f t="shared" si="43"/>
        <v>#VALUE!</v>
      </c>
      <c r="Y134" s="84" t="e">
        <f t="shared" si="44"/>
        <v>#VALUE!</v>
      </c>
      <c r="Z134" s="84" t="e">
        <f t="shared" si="45"/>
        <v>#VALUE!</v>
      </c>
      <c r="AA134" s="84" t="e">
        <f t="shared" si="46"/>
        <v>#VALUE!</v>
      </c>
      <c r="AB134" s="84" t="e">
        <f t="shared" si="47"/>
        <v>#VALUE!</v>
      </c>
      <c r="AC134" s="84" t="e">
        <f t="shared" si="48"/>
        <v>#VALUE!</v>
      </c>
      <c r="AD134" s="84" t="e">
        <f t="shared" si="49"/>
        <v>#VALUE!</v>
      </c>
      <c r="AE134" s="84" t="e">
        <f t="shared" si="50"/>
        <v>#VALUE!</v>
      </c>
      <c r="AF134" s="84" t="e">
        <f t="shared" si="51"/>
        <v>#VALUE!</v>
      </c>
      <c r="AG134" s="84" t="e">
        <f t="shared" si="52"/>
        <v>#VALUE!</v>
      </c>
      <c r="AH134" s="84" t="e">
        <f t="shared" si="53"/>
        <v>#VALUE!</v>
      </c>
      <c r="AI134" s="84" t="e">
        <f t="shared" si="54"/>
        <v>#VALUE!</v>
      </c>
      <c r="AJ134" s="84" t="e">
        <f t="shared" si="55"/>
        <v>#VALUE!</v>
      </c>
      <c r="AK134" s="84" t="e">
        <f t="shared" si="56"/>
        <v>#VALUE!</v>
      </c>
      <c r="AL134" s="84" t="e">
        <f t="shared" si="57"/>
        <v>#VALUE!</v>
      </c>
      <c r="AM134" s="84" t="e">
        <f t="shared" si="58"/>
        <v>#VALUE!</v>
      </c>
    </row>
    <row r="135" spans="1:39" x14ac:dyDescent="0.2">
      <c r="A135" s="84" t="s">
        <v>79</v>
      </c>
      <c r="B135" s="86">
        <v>62616.31</v>
      </c>
      <c r="C135" s="86">
        <v>159960.39000000001</v>
      </c>
      <c r="D135" s="84" t="s">
        <v>175</v>
      </c>
      <c r="E135" s="84" t="s">
        <v>175</v>
      </c>
      <c r="F135" s="84" t="s">
        <v>175</v>
      </c>
      <c r="G135" s="84" t="s">
        <v>175</v>
      </c>
      <c r="H135" s="84" t="s">
        <v>175</v>
      </c>
      <c r="I135" s="86">
        <v>94051.520000000004</v>
      </c>
      <c r="J135" s="84" t="s">
        <v>175</v>
      </c>
      <c r="K135" s="84" t="s">
        <v>175</v>
      </c>
      <c r="L135" s="84" t="s">
        <v>175</v>
      </c>
      <c r="M135" s="84" t="s">
        <v>175</v>
      </c>
      <c r="N135" s="84" t="s">
        <v>175</v>
      </c>
      <c r="O135" s="84" t="s">
        <v>175</v>
      </c>
      <c r="P135" s="84" t="s">
        <v>175</v>
      </c>
      <c r="Q135" s="84" t="s">
        <v>175</v>
      </c>
      <c r="R135" s="84" t="s">
        <v>175</v>
      </c>
      <c r="S135" s="84" t="s">
        <v>175</v>
      </c>
      <c r="T135" s="84" t="s">
        <v>175</v>
      </c>
      <c r="U135" s="84">
        <f t="shared" si="40"/>
        <v>62.616309999999999</v>
      </c>
      <c r="V135" s="84">
        <f t="shared" si="41"/>
        <v>159.96039000000002</v>
      </c>
      <c r="W135" s="84" t="e">
        <f t="shared" si="42"/>
        <v>#VALUE!</v>
      </c>
      <c r="X135" s="84" t="e">
        <f t="shared" si="43"/>
        <v>#VALUE!</v>
      </c>
      <c r="Y135" s="84" t="e">
        <f t="shared" si="44"/>
        <v>#VALUE!</v>
      </c>
      <c r="Z135" s="84" t="e">
        <f t="shared" si="45"/>
        <v>#VALUE!</v>
      </c>
      <c r="AA135" s="84" t="e">
        <f t="shared" si="46"/>
        <v>#VALUE!</v>
      </c>
      <c r="AB135" s="84">
        <f t="shared" si="47"/>
        <v>94.051520000000011</v>
      </c>
      <c r="AC135" s="84" t="e">
        <f t="shared" si="48"/>
        <v>#VALUE!</v>
      </c>
      <c r="AD135" s="84" t="e">
        <f t="shared" si="49"/>
        <v>#VALUE!</v>
      </c>
      <c r="AE135" s="84" t="e">
        <f t="shared" si="50"/>
        <v>#VALUE!</v>
      </c>
      <c r="AF135" s="84" t="e">
        <f t="shared" si="51"/>
        <v>#VALUE!</v>
      </c>
      <c r="AG135" s="84" t="e">
        <f t="shared" si="52"/>
        <v>#VALUE!</v>
      </c>
      <c r="AH135" s="84" t="e">
        <f t="shared" si="53"/>
        <v>#VALUE!</v>
      </c>
      <c r="AI135" s="84" t="e">
        <f t="shared" si="54"/>
        <v>#VALUE!</v>
      </c>
      <c r="AJ135" s="84" t="e">
        <f t="shared" si="55"/>
        <v>#VALUE!</v>
      </c>
      <c r="AK135" s="84" t="e">
        <f t="shared" si="56"/>
        <v>#VALUE!</v>
      </c>
      <c r="AL135" s="84" t="e">
        <f t="shared" si="57"/>
        <v>#VALUE!</v>
      </c>
      <c r="AM135" s="84" t="e">
        <f t="shared" si="58"/>
        <v>#VALUE!</v>
      </c>
    </row>
    <row r="136" spans="1:39" x14ac:dyDescent="0.2">
      <c r="A136" s="84" t="s">
        <v>80</v>
      </c>
      <c r="B136" s="84" t="s">
        <v>175</v>
      </c>
      <c r="C136" s="86">
        <v>98800.84</v>
      </c>
      <c r="D136" s="84" t="s">
        <v>175</v>
      </c>
      <c r="E136" s="84" t="s">
        <v>175</v>
      </c>
      <c r="F136" s="84" t="s">
        <v>175</v>
      </c>
      <c r="G136" s="84" t="s">
        <v>175</v>
      </c>
      <c r="H136" s="84" t="s">
        <v>175</v>
      </c>
      <c r="I136" s="86">
        <v>120024</v>
      </c>
      <c r="J136" s="84" t="s">
        <v>175</v>
      </c>
      <c r="K136" s="84" t="s">
        <v>175</v>
      </c>
      <c r="L136" s="84" t="s">
        <v>175</v>
      </c>
      <c r="M136" s="84" t="s">
        <v>175</v>
      </c>
      <c r="N136" s="84" t="s">
        <v>175</v>
      </c>
      <c r="O136" s="84" t="s">
        <v>175</v>
      </c>
      <c r="P136" s="84" t="s">
        <v>175</v>
      </c>
      <c r="Q136" s="84" t="s">
        <v>175</v>
      </c>
      <c r="R136" s="84" t="s">
        <v>175</v>
      </c>
      <c r="S136" s="86">
        <v>124109.17</v>
      </c>
      <c r="T136" s="84" t="s">
        <v>175</v>
      </c>
      <c r="U136" s="84" t="e">
        <f t="shared" si="40"/>
        <v>#VALUE!</v>
      </c>
      <c r="V136" s="84">
        <f t="shared" si="41"/>
        <v>98.800839999999994</v>
      </c>
      <c r="W136" s="84" t="e">
        <f t="shared" si="42"/>
        <v>#VALUE!</v>
      </c>
      <c r="X136" s="84" t="e">
        <f t="shared" si="43"/>
        <v>#VALUE!</v>
      </c>
      <c r="Y136" s="84" t="e">
        <f t="shared" si="44"/>
        <v>#VALUE!</v>
      </c>
      <c r="Z136" s="84" t="e">
        <f t="shared" si="45"/>
        <v>#VALUE!</v>
      </c>
      <c r="AA136" s="84" t="e">
        <f t="shared" si="46"/>
        <v>#VALUE!</v>
      </c>
      <c r="AB136" s="84">
        <f t="shared" si="47"/>
        <v>120.024</v>
      </c>
      <c r="AC136" s="84" t="e">
        <f t="shared" si="48"/>
        <v>#VALUE!</v>
      </c>
      <c r="AD136" s="84" t="e">
        <f t="shared" si="49"/>
        <v>#VALUE!</v>
      </c>
      <c r="AE136" s="84" t="e">
        <f t="shared" si="50"/>
        <v>#VALUE!</v>
      </c>
      <c r="AF136" s="84" t="e">
        <f t="shared" si="51"/>
        <v>#VALUE!</v>
      </c>
      <c r="AG136" s="84" t="e">
        <f t="shared" si="52"/>
        <v>#VALUE!</v>
      </c>
      <c r="AH136" s="84" t="e">
        <f t="shared" si="53"/>
        <v>#VALUE!</v>
      </c>
      <c r="AI136" s="84" t="e">
        <f t="shared" si="54"/>
        <v>#VALUE!</v>
      </c>
      <c r="AJ136" s="84" t="e">
        <f t="shared" si="55"/>
        <v>#VALUE!</v>
      </c>
      <c r="AK136" s="84" t="e">
        <f t="shared" si="56"/>
        <v>#VALUE!</v>
      </c>
      <c r="AL136" s="84">
        <f t="shared" si="57"/>
        <v>124.10916999999999</v>
      </c>
      <c r="AM136" s="84" t="e">
        <f t="shared" si="58"/>
        <v>#VALUE!</v>
      </c>
    </row>
    <row r="137" spans="1:39" x14ac:dyDescent="0.2">
      <c r="A137" s="84" t="s">
        <v>81</v>
      </c>
      <c r="B137" s="84" t="s">
        <v>175</v>
      </c>
      <c r="C137" s="86">
        <v>100740.12</v>
      </c>
      <c r="D137" s="84" t="s">
        <v>175</v>
      </c>
      <c r="E137" s="84" t="s">
        <v>175</v>
      </c>
      <c r="F137" s="84" t="s">
        <v>175</v>
      </c>
      <c r="G137" s="84" t="s">
        <v>175</v>
      </c>
      <c r="H137" s="84" t="s">
        <v>175</v>
      </c>
      <c r="I137" s="86">
        <v>21767.34</v>
      </c>
      <c r="J137" s="84" t="s">
        <v>175</v>
      </c>
      <c r="K137" s="84" t="s">
        <v>175</v>
      </c>
      <c r="L137" s="84" t="s">
        <v>175</v>
      </c>
      <c r="M137" s="84" t="s">
        <v>175</v>
      </c>
      <c r="N137" s="84" t="s">
        <v>175</v>
      </c>
      <c r="O137" s="84" t="s">
        <v>175</v>
      </c>
      <c r="P137" s="84" t="s">
        <v>175</v>
      </c>
      <c r="Q137" s="84" t="s">
        <v>175</v>
      </c>
      <c r="R137" s="84" t="s">
        <v>175</v>
      </c>
      <c r="S137" s="84" t="s">
        <v>175</v>
      </c>
      <c r="T137" s="84" t="s">
        <v>175</v>
      </c>
      <c r="U137" s="84" t="e">
        <f t="shared" si="40"/>
        <v>#VALUE!</v>
      </c>
      <c r="V137" s="84">
        <f t="shared" si="41"/>
        <v>100.74011999999999</v>
      </c>
      <c r="W137" s="84" t="e">
        <f t="shared" si="42"/>
        <v>#VALUE!</v>
      </c>
      <c r="X137" s="84" t="e">
        <f t="shared" si="43"/>
        <v>#VALUE!</v>
      </c>
      <c r="Y137" s="84" t="e">
        <f t="shared" si="44"/>
        <v>#VALUE!</v>
      </c>
      <c r="Z137" s="84" t="e">
        <f t="shared" si="45"/>
        <v>#VALUE!</v>
      </c>
      <c r="AA137" s="84" t="e">
        <f t="shared" si="46"/>
        <v>#VALUE!</v>
      </c>
      <c r="AB137" s="84">
        <f t="shared" si="47"/>
        <v>21.767340000000001</v>
      </c>
      <c r="AC137" s="84" t="e">
        <f t="shared" si="48"/>
        <v>#VALUE!</v>
      </c>
      <c r="AD137" s="84" t="e">
        <f t="shared" si="49"/>
        <v>#VALUE!</v>
      </c>
      <c r="AE137" s="84" t="e">
        <f t="shared" si="50"/>
        <v>#VALUE!</v>
      </c>
      <c r="AF137" s="84" t="e">
        <f t="shared" si="51"/>
        <v>#VALUE!</v>
      </c>
      <c r="AG137" s="84" t="e">
        <f t="shared" si="52"/>
        <v>#VALUE!</v>
      </c>
      <c r="AH137" s="84" t="e">
        <f t="shared" si="53"/>
        <v>#VALUE!</v>
      </c>
      <c r="AI137" s="84" t="e">
        <f t="shared" si="54"/>
        <v>#VALUE!</v>
      </c>
      <c r="AJ137" s="84" t="e">
        <f t="shared" si="55"/>
        <v>#VALUE!</v>
      </c>
      <c r="AK137" s="84" t="e">
        <f t="shared" si="56"/>
        <v>#VALUE!</v>
      </c>
      <c r="AL137" s="84" t="e">
        <f t="shared" si="57"/>
        <v>#VALUE!</v>
      </c>
      <c r="AM137" s="84" t="e">
        <f t="shared" si="58"/>
        <v>#VALUE!</v>
      </c>
    </row>
    <row r="138" spans="1:39" x14ac:dyDescent="0.2">
      <c r="A138" s="84" t="s">
        <v>82</v>
      </c>
      <c r="B138" s="86">
        <v>440865.48</v>
      </c>
      <c r="C138" s="86">
        <v>435925.95</v>
      </c>
      <c r="D138" s="86">
        <v>426812.92</v>
      </c>
      <c r="E138" s="86">
        <v>420478</v>
      </c>
      <c r="F138" s="86">
        <v>412730.68</v>
      </c>
      <c r="G138" s="86">
        <v>377439.78</v>
      </c>
      <c r="H138" s="86">
        <v>359410</v>
      </c>
      <c r="I138" s="86">
        <v>365503.64</v>
      </c>
      <c r="J138" s="86">
        <v>370897.88</v>
      </c>
      <c r="K138" s="86">
        <v>348375.21</v>
      </c>
      <c r="L138" s="86">
        <v>360491.34</v>
      </c>
      <c r="M138" s="86">
        <v>352768.29</v>
      </c>
      <c r="N138" s="86">
        <v>353943.03999999998</v>
      </c>
      <c r="O138" s="86">
        <v>352168.41</v>
      </c>
      <c r="P138" s="86">
        <v>384586.1</v>
      </c>
      <c r="Q138" s="86">
        <v>375201.19</v>
      </c>
      <c r="R138" s="86">
        <v>358057.51</v>
      </c>
      <c r="S138" s="86">
        <v>378320.68</v>
      </c>
      <c r="T138" s="86">
        <v>370123.91</v>
      </c>
      <c r="U138" s="84">
        <f t="shared" si="40"/>
        <v>440.86547999999999</v>
      </c>
      <c r="V138" s="84">
        <f t="shared" si="41"/>
        <v>435.92595</v>
      </c>
      <c r="W138" s="84">
        <f t="shared" si="42"/>
        <v>426.81291999999996</v>
      </c>
      <c r="X138" s="84">
        <f t="shared" si="43"/>
        <v>420.47800000000001</v>
      </c>
      <c r="Y138" s="84">
        <f t="shared" si="44"/>
        <v>412.73068000000001</v>
      </c>
      <c r="Z138" s="84">
        <f t="shared" si="45"/>
        <v>377.43978000000004</v>
      </c>
      <c r="AA138" s="84">
        <f t="shared" si="46"/>
        <v>359.41</v>
      </c>
      <c r="AB138" s="84">
        <f t="shared" si="47"/>
        <v>365.50364000000002</v>
      </c>
      <c r="AC138" s="84">
        <f t="shared" si="48"/>
        <v>370.89787999999999</v>
      </c>
      <c r="AD138" s="84">
        <f t="shared" si="49"/>
        <v>348.37521000000004</v>
      </c>
      <c r="AE138" s="84">
        <f t="shared" si="50"/>
        <v>360.49134000000004</v>
      </c>
      <c r="AF138" s="84">
        <f t="shared" si="51"/>
        <v>352.76828999999998</v>
      </c>
      <c r="AG138" s="84">
        <f t="shared" si="52"/>
        <v>353.94304</v>
      </c>
      <c r="AH138" s="84">
        <f t="shared" si="53"/>
        <v>352.16840999999999</v>
      </c>
      <c r="AI138" s="84">
        <f t="shared" si="54"/>
        <v>384.58609999999999</v>
      </c>
      <c r="AJ138" s="84">
        <f t="shared" si="55"/>
        <v>375.20119</v>
      </c>
      <c r="AK138" s="84">
        <f t="shared" si="56"/>
        <v>358.05751000000004</v>
      </c>
      <c r="AL138" s="84">
        <f t="shared" si="57"/>
        <v>378.32067999999998</v>
      </c>
      <c r="AM138" s="84">
        <f t="shared" si="58"/>
        <v>370.12390999999997</v>
      </c>
    </row>
    <row r="139" spans="1:39" x14ac:dyDescent="0.2">
      <c r="A139" s="84" t="s">
        <v>26</v>
      </c>
      <c r="B139" s="86">
        <v>60920.39</v>
      </c>
      <c r="C139" s="86">
        <v>61642.5</v>
      </c>
      <c r="D139" s="86">
        <v>66189.440000000002</v>
      </c>
      <c r="E139" s="86">
        <v>60385.69</v>
      </c>
      <c r="F139" s="86">
        <v>62492.81</v>
      </c>
      <c r="G139" s="86">
        <v>69532.69</v>
      </c>
      <c r="H139" s="86">
        <v>76496.25</v>
      </c>
      <c r="I139" s="86">
        <v>77590.06</v>
      </c>
      <c r="J139" s="86">
        <v>74069.119999999995</v>
      </c>
      <c r="K139" s="86">
        <v>78461.119999999995</v>
      </c>
      <c r="L139" s="86">
        <v>81344.990000000005</v>
      </c>
      <c r="M139" s="86">
        <v>76766.149999999994</v>
      </c>
      <c r="N139" s="86">
        <v>86070.95</v>
      </c>
      <c r="O139" s="86">
        <v>72878.89</v>
      </c>
      <c r="P139" s="86">
        <v>67256.399999999994</v>
      </c>
      <c r="Q139" s="86">
        <v>63815.93</v>
      </c>
      <c r="R139" s="86">
        <v>60727.89</v>
      </c>
      <c r="S139" s="86">
        <v>58294.76</v>
      </c>
      <c r="T139" s="86">
        <v>55498.86</v>
      </c>
      <c r="U139" s="84">
        <f t="shared" si="40"/>
        <v>60.920389999999998</v>
      </c>
      <c r="V139" s="84">
        <f t="shared" si="41"/>
        <v>61.642499999999998</v>
      </c>
      <c r="W139" s="84">
        <f t="shared" si="42"/>
        <v>66.189440000000005</v>
      </c>
      <c r="X139" s="84">
        <f t="shared" si="43"/>
        <v>60.385690000000004</v>
      </c>
      <c r="Y139" s="84">
        <f t="shared" si="44"/>
        <v>62.492809999999999</v>
      </c>
      <c r="Z139" s="84">
        <f t="shared" si="45"/>
        <v>69.532690000000002</v>
      </c>
      <c r="AA139" s="84">
        <f t="shared" si="46"/>
        <v>76.496250000000003</v>
      </c>
      <c r="AB139" s="84">
        <f t="shared" si="47"/>
        <v>77.590059999999994</v>
      </c>
      <c r="AC139" s="84">
        <f t="shared" si="48"/>
        <v>74.069119999999998</v>
      </c>
      <c r="AD139" s="84">
        <f t="shared" si="49"/>
        <v>78.461119999999994</v>
      </c>
      <c r="AE139" s="84">
        <f t="shared" si="50"/>
        <v>81.34499000000001</v>
      </c>
      <c r="AF139" s="84">
        <f t="shared" si="51"/>
        <v>76.766149999999996</v>
      </c>
      <c r="AG139" s="84">
        <f t="shared" si="52"/>
        <v>86.070949999999996</v>
      </c>
      <c r="AH139" s="84">
        <f t="shared" si="53"/>
        <v>72.878889999999998</v>
      </c>
      <c r="AI139" s="84">
        <f t="shared" si="54"/>
        <v>67.256399999999999</v>
      </c>
      <c r="AJ139" s="84">
        <f t="shared" si="55"/>
        <v>63.815930000000002</v>
      </c>
      <c r="AK139" s="84">
        <f t="shared" si="56"/>
        <v>60.727890000000002</v>
      </c>
      <c r="AL139" s="84">
        <f t="shared" si="57"/>
        <v>58.294760000000004</v>
      </c>
      <c r="AM139" s="84">
        <f t="shared" si="58"/>
        <v>55.498860000000001</v>
      </c>
    </row>
    <row r="140" spans="1:39" x14ac:dyDescent="0.2">
      <c r="A140" s="84" t="s">
        <v>230</v>
      </c>
      <c r="B140" s="84" t="s">
        <v>175</v>
      </c>
      <c r="C140" s="84" t="s">
        <v>175</v>
      </c>
      <c r="D140" s="84" t="s">
        <v>175</v>
      </c>
      <c r="E140" s="84" t="s">
        <v>175</v>
      </c>
      <c r="F140" s="84" t="s">
        <v>175</v>
      </c>
      <c r="G140" s="84" t="s">
        <v>175</v>
      </c>
      <c r="H140" s="84" t="s">
        <v>175</v>
      </c>
      <c r="I140" s="84" t="s">
        <v>175</v>
      </c>
      <c r="J140" s="84" t="s">
        <v>175</v>
      </c>
      <c r="K140" s="84" t="s">
        <v>175</v>
      </c>
      <c r="L140" s="84" t="s">
        <v>175</v>
      </c>
      <c r="M140" s="84" t="s">
        <v>175</v>
      </c>
      <c r="N140" s="84" t="s">
        <v>175</v>
      </c>
      <c r="O140" s="84" t="s">
        <v>175</v>
      </c>
      <c r="P140" s="86">
        <v>61592.97</v>
      </c>
      <c r="Q140" s="84" t="s">
        <v>175</v>
      </c>
      <c r="R140" s="84" t="s">
        <v>175</v>
      </c>
      <c r="S140" s="84" t="s">
        <v>175</v>
      </c>
      <c r="T140" s="84" t="s">
        <v>175</v>
      </c>
      <c r="U140" s="84" t="e">
        <f t="shared" si="40"/>
        <v>#VALUE!</v>
      </c>
      <c r="V140" s="84" t="e">
        <f t="shared" si="41"/>
        <v>#VALUE!</v>
      </c>
      <c r="W140" s="84" t="e">
        <f t="shared" si="42"/>
        <v>#VALUE!</v>
      </c>
      <c r="X140" s="84" t="e">
        <f t="shared" si="43"/>
        <v>#VALUE!</v>
      </c>
      <c r="Y140" s="84" t="e">
        <f t="shared" si="44"/>
        <v>#VALUE!</v>
      </c>
      <c r="Z140" s="84" t="e">
        <f t="shared" si="45"/>
        <v>#VALUE!</v>
      </c>
      <c r="AA140" s="84" t="e">
        <f t="shared" si="46"/>
        <v>#VALUE!</v>
      </c>
      <c r="AB140" s="84" t="e">
        <f t="shared" si="47"/>
        <v>#VALUE!</v>
      </c>
      <c r="AC140" s="84" t="e">
        <f t="shared" si="48"/>
        <v>#VALUE!</v>
      </c>
      <c r="AD140" s="84" t="e">
        <f t="shared" si="49"/>
        <v>#VALUE!</v>
      </c>
      <c r="AE140" s="84" t="e">
        <f t="shared" si="50"/>
        <v>#VALUE!</v>
      </c>
      <c r="AF140" s="84" t="e">
        <f t="shared" si="51"/>
        <v>#VALUE!</v>
      </c>
      <c r="AG140" s="84" t="e">
        <f t="shared" si="52"/>
        <v>#VALUE!</v>
      </c>
      <c r="AH140" s="84" t="e">
        <f t="shared" si="53"/>
        <v>#VALUE!</v>
      </c>
      <c r="AI140" s="84">
        <f t="shared" si="54"/>
        <v>61.592970000000001</v>
      </c>
      <c r="AJ140" s="84" t="e">
        <f t="shared" si="55"/>
        <v>#VALUE!</v>
      </c>
      <c r="AK140" s="84" t="e">
        <f t="shared" si="56"/>
        <v>#VALUE!</v>
      </c>
      <c r="AL140" s="84" t="e">
        <f t="shared" si="57"/>
        <v>#VALUE!</v>
      </c>
      <c r="AM140" s="84" t="e">
        <f t="shared" si="58"/>
        <v>#VALUE!</v>
      </c>
    </row>
    <row r="141" spans="1:39" x14ac:dyDescent="0.2">
      <c r="A141" s="84" t="s">
        <v>231</v>
      </c>
      <c r="B141" s="86">
        <v>260173.7</v>
      </c>
      <c r="C141" s="86">
        <v>372608.74</v>
      </c>
      <c r="D141" s="86">
        <v>401101.42</v>
      </c>
      <c r="E141" s="86">
        <v>431359.83</v>
      </c>
      <c r="F141" s="86">
        <v>453444.9</v>
      </c>
      <c r="G141" s="86">
        <v>375944.81</v>
      </c>
      <c r="H141" s="86">
        <v>411536.77</v>
      </c>
      <c r="I141" s="86">
        <v>444072.1</v>
      </c>
      <c r="J141" s="86">
        <v>458909.96</v>
      </c>
      <c r="K141" s="86">
        <v>480589.15</v>
      </c>
      <c r="L141" s="86">
        <v>489821.13</v>
      </c>
      <c r="M141" s="86">
        <v>500936.95</v>
      </c>
      <c r="N141" s="86">
        <v>503243.9</v>
      </c>
      <c r="O141" s="86">
        <v>508110.23</v>
      </c>
      <c r="P141" s="86">
        <v>524557.81999999995</v>
      </c>
      <c r="Q141" s="86">
        <v>538071.64</v>
      </c>
      <c r="R141" s="86">
        <v>543055.18000000005</v>
      </c>
      <c r="S141" s="86">
        <v>602285.01</v>
      </c>
      <c r="T141" s="86">
        <v>634430.54</v>
      </c>
      <c r="U141" s="84">
        <f t="shared" si="40"/>
        <v>260.1737</v>
      </c>
      <c r="V141" s="84">
        <f t="shared" si="41"/>
        <v>372.60874000000001</v>
      </c>
      <c r="W141" s="84">
        <f t="shared" si="42"/>
        <v>401.10141999999996</v>
      </c>
      <c r="X141" s="84">
        <f t="shared" si="43"/>
        <v>431.35982999999999</v>
      </c>
      <c r="Y141" s="84">
        <f t="shared" si="44"/>
        <v>453.44490000000002</v>
      </c>
      <c r="Z141" s="84">
        <f t="shared" si="45"/>
        <v>375.94481000000002</v>
      </c>
      <c r="AA141" s="84">
        <f t="shared" si="46"/>
        <v>411.53677000000005</v>
      </c>
      <c r="AB141" s="84">
        <f t="shared" si="47"/>
        <v>444.07209999999998</v>
      </c>
      <c r="AC141" s="84">
        <f t="shared" si="48"/>
        <v>458.90996000000001</v>
      </c>
      <c r="AD141" s="84">
        <f t="shared" si="49"/>
        <v>480.58915000000002</v>
      </c>
      <c r="AE141" s="84">
        <f t="shared" si="50"/>
        <v>489.82112999999998</v>
      </c>
      <c r="AF141" s="84">
        <f t="shared" si="51"/>
        <v>500.93695000000002</v>
      </c>
      <c r="AG141" s="84">
        <f t="shared" si="52"/>
        <v>503.2439</v>
      </c>
      <c r="AH141" s="84">
        <f t="shared" si="53"/>
        <v>508.11023</v>
      </c>
      <c r="AI141" s="84">
        <f t="shared" si="54"/>
        <v>524.55781999999999</v>
      </c>
      <c r="AJ141" s="84">
        <f t="shared" si="55"/>
        <v>538.07164</v>
      </c>
      <c r="AK141" s="84">
        <f t="shared" si="56"/>
        <v>543.05518000000006</v>
      </c>
      <c r="AL141" s="84">
        <f t="shared" si="57"/>
        <v>602.28501000000006</v>
      </c>
      <c r="AM141" s="84">
        <f t="shared" si="58"/>
        <v>634.43054000000006</v>
      </c>
    </row>
    <row r="142" spans="1:39" x14ac:dyDescent="0.2">
      <c r="A142" s="84" t="s">
        <v>27</v>
      </c>
      <c r="B142" s="86">
        <v>36082.800000000003</v>
      </c>
      <c r="C142" s="86">
        <v>18526.38</v>
      </c>
      <c r="D142" s="86">
        <v>16222.8</v>
      </c>
      <c r="E142" s="86">
        <v>16291.98</v>
      </c>
      <c r="F142" s="86">
        <v>16202.77</v>
      </c>
      <c r="G142" s="86">
        <v>13856.48</v>
      </c>
      <c r="H142" s="86">
        <v>11393.45</v>
      </c>
      <c r="I142" s="86">
        <v>10128.67</v>
      </c>
      <c r="J142" s="86">
        <v>11309.98</v>
      </c>
      <c r="K142" s="86">
        <v>11252.87</v>
      </c>
      <c r="L142" s="86">
        <v>10795.99</v>
      </c>
      <c r="M142" s="86">
        <v>12861.05</v>
      </c>
      <c r="N142" s="86">
        <v>12835.62</v>
      </c>
      <c r="O142" s="86">
        <v>11715.29</v>
      </c>
      <c r="P142" s="86">
        <v>8779.59</v>
      </c>
      <c r="Q142" s="86">
        <v>13252.49</v>
      </c>
      <c r="R142" s="86">
        <v>12252.79</v>
      </c>
      <c r="S142" s="86">
        <v>13302.35</v>
      </c>
      <c r="T142" s="84" t="s">
        <v>175</v>
      </c>
      <c r="U142" s="84">
        <f t="shared" si="40"/>
        <v>36.082800000000006</v>
      </c>
      <c r="V142" s="84">
        <f t="shared" si="41"/>
        <v>18.52638</v>
      </c>
      <c r="W142" s="84">
        <f t="shared" si="42"/>
        <v>16.222799999999999</v>
      </c>
      <c r="X142" s="84">
        <f t="shared" si="43"/>
        <v>16.291979999999999</v>
      </c>
      <c r="Y142" s="84">
        <f t="shared" si="44"/>
        <v>16.202770000000001</v>
      </c>
      <c r="Z142" s="84">
        <f t="shared" si="45"/>
        <v>13.856479999999999</v>
      </c>
      <c r="AA142" s="84">
        <f t="shared" si="46"/>
        <v>11.393450000000001</v>
      </c>
      <c r="AB142" s="84">
        <f t="shared" si="47"/>
        <v>10.12867</v>
      </c>
      <c r="AC142" s="84">
        <f t="shared" si="48"/>
        <v>11.309979999999999</v>
      </c>
      <c r="AD142" s="84">
        <f t="shared" si="49"/>
        <v>11.252870000000001</v>
      </c>
      <c r="AE142" s="84">
        <f t="shared" si="50"/>
        <v>10.79599</v>
      </c>
      <c r="AF142" s="84">
        <f t="shared" si="51"/>
        <v>12.861049999999999</v>
      </c>
      <c r="AG142" s="84">
        <f t="shared" si="52"/>
        <v>12.83562</v>
      </c>
      <c r="AH142" s="84">
        <f t="shared" si="53"/>
        <v>11.715290000000001</v>
      </c>
      <c r="AI142" s="84">
        <f t="shared" si="54"/>
        <v>8.7795900000000007</v>
      </c>
      <c r="AJ142" s="84">
        <f t="shared" si="55"/>
        <v>13.25249</v>
      </c>
      <c r="AK142" s="84">
        <f t="shared" si="56"/>
        <v>12.252790000000001</v>
      </c>
      <c r="AL142" s="84">
        <f t="shared" si="57"/>
        <v>13.302350000000001</v>
      </c>
      <c r="AM142" s="84" t="e">
        <f t="shared" si="58"/>
        <v>#VALUE!</v>
      </c>
    </row>
    <row r="143" spans="1:39" x14ac:dyDescent="0.2">
      <c r="A143" s="84" t="s">
        <v>28</v>
      </c>
      <c r="B143" s="86">
        <v>223431.2</v>
      </c>
      <c r="C143" s="86">
        <v>142060.56</v>
      </c>
      <c r="D143" s="86">
        <v>148240.21</v>
      </c>
      <c r="E143" s="86">
        <v>153207.44</v>
      </c>
      <c r="F143" s="86">
        <v>138660.99</v>
      </c>
      <c r="G143" s="86">
        <v>122115.95</v>
      </c>
      <c r="H143" s="86">
        <v>103667</v>
      </c>
      <c r="I143" s="86">
        <v>108449.07</v>
      </c>
      <c r="J143" s="86">
        <v>112275.99</v>
      </c>
      <c r="K143" s="86">
        <v>116949.35</v>
      </c>
      <c r="L143" s="86">
        <v>123059.85</v>
      </c>
      <c r="M143" s="86">
        <v>118850.46</v>
      </c>
      <c r="N143" s="86">
        <v>115806.19</v>
      </c>
      <c r="O143" s="86">
        <v>118924.03</v>
      </c>
      <c r="P143" s="86">
        <v>118081.37</v>
      </c>
      <c r="Q143" s="86">
        <v>117456.97</v>
      </c>
      <c r="R143" s="86">
        <v>94455.82</v>
      </c>
      <c r="S143" s="86">
        <v>91261.59</v>
      </c>
      <c r="T143" s="86">
        <v>98520.58</v>
      </c>
      <c r="U143" s="84">
        <f t="shared" si="40"/>
        <v>223.43120000000002</v>
      </c>
      <c r="V143" s="84">
        <f t="shared" si="41"/>
        <v>142.06056000000001</v>
      </c>
      <c r="W143" s="84">
        <f t="shared" si="42"/>
        <v>148.24020999999999</v>
      </c>
      <c r="X143" s="84">
        <f t="shared" si="43"/>
        <v>153.20743999999999</v>
      </c>
      <c r="Y143" s="84">
        <f t="shared" si="44"/>
        <v>138.66099</v>
      </c>
      <c r="Z143" s="84">
        <f t="shared" si="45"/>
        <v>122.11595</v>
      </c>
      <c r="AA143" s="84">
        <f t="shared" si="46"/>
        <v>103.667</v>
      </c>
      <c r="AB143" s="84">
        <f t="shared" si="47"/>
        <v>108.44907000000001</v>
      </c>
      <c r="AC143" s="84">
        <f t="shared" si="48"/>
        <v>112.27599000000001</v>
      </c>
      <c r="AD143" s="84">
        <f t="shared" si="49"/>
        <v>116.94935000000001</v>
      </c>
      <c r="AE143" s="84">
        <f t="shared" si="50"/>
        <v>123.05985000000001</v>
      </c>
      <c r="AF143" s="84">
        <f t="shared" si="51"/>
        <v>118.85046000000001</v>
      </c>
      <c r="AG143" s="84">
        <f t="shared" si="52"/>
        <v>115.80619</v>
      </c>
      <c r="AH143" s="84">
        <f t="shared" si="53"/>
        <v>118.92403</v>
      </c>
      <c r="AI143" s="84">
        <f t="shared" si="54"/>
        <v>118.08136999999999</v>
      </c>
      <c r="AJ143" s="84">
        <f t="shared" si="55"/>
        <v>117.45697</v>
      </c>
      <c r="AK143" s="84">
        <f t="shared" si="56"/>
        <v>94.455820000000003</v>
      </c>
      <c r="AL143" s="84">
        <f t="shared" si="57"/>
        <v>91.261589999999998</v>
      </c>
      <c r="AM143" s="84">
        <f t="shared" si="58"/>
        <v>98.520579999999995</v>
      </c>
    </row>
    <row r="144" spans="1:39" x14ac:dyDescent="0.2">
      <c r="A144" s="84" t="s">
        <v>83</v>
      </c>
      <c r="B144" s="86">
        <v>3532352.5</v>
      </c>
      <c r="C144" s="86">
        <v>2206612.2999999998</v>
      </c>
      <c r="D144" s="86">
        <v>2079174.74</v>
      </c>
      <c r="E144" s="86">
        <v>1937501.03</v>
      </c>
      <c r="F144" s="86">
        <v>1733400.88</v>
      </c>
      <c r="G144" s="86">
        <v>1683881.86</v>
      </c>
      <c r="H144" s="86">
        <v>1672593.73</v>
      </c>
      <c r="I144" s="86">
        <v>1649025.96</v>
      </c>
      <c r="J144" s="86">
        <v>1588456.79</v>
      </c>
      <c r="K144" s="86">
        <v>1555282.57</v>
      </c>
      <c r="L144" s="86">
        <v>1596669.26</v>
      </c>
      <c r="M144" s="86">
        <v>1648140.13</v>
      </c>
      <c r="N144" s="86">
        <v>1631406.04</v>
      </c>
      <c r="O144" s="86">
        <v>1722490.4</v>
      </c>
      <c r="P144" s="86">
        <v>1699120.08</v>
      </c>
      <c r="Q144" s="86">
        <v>1713712.6</v>
      </c>
      <c r="R144" s="86">
        <v>1553524.28</v>
      </c>
      <c r="S144" s="86">
        <v>1656259.36</v>
      </c>
      <c r="T144" s="86">
        <v>1713005.84</v>
      </c>
      <c r="U144" s="84">
        <f t="shared" si="40"/>
        <v>3532.3525</v>
      </c>
      <c r="V144" s="84">
        <f t="shared" si="41"/>
        <v>2206.6122999999998</v>
      </c>
      <c r="W144" s="84">
        <f t="shared" si="42"/>
        <v>2079.1747399999999</v>
      </c>
      <c r="X144" s="84">
        <f t="shared" si="43"/>
        <v>1937.5010300000001</v>
      </c>
      <c r="Y144" s="84">
        <f t="shared" si="44"/>
        <v>1733.4008799999999</v>
      </c>
      <c r="Z144" s="84">
        <f t="shared" si="45"/>
        <v>1683.8818600000002</v>
      </c>
      <c r="AA144" s="84">
        <f t="shared" si="46"/>
        <v>1672.5937300000001</v>
      </c>
      <c r="AB144" s="84">
        <f t="shared" si="47"/>
        <v>1649.0259599999999</v>
      </c>
      <c r="AC144" s="84">
        <f t="shared" si="48"/>
        <v>1588.45679</v>
      </c>
      <c r="AD144" s="84">
        <f t="shared" si="49"/>
        <v>1555.2825700000001</v>
      </c>
      <c r="AE144" s="84">
        <f t="shared" si="50"/>
        <v>1596.6692600000001</v>
      </c>
      <c r="AF144" s="84">
        <f t="shared" si="51"/>
        <v>1648.14013</v>
      </c>
      <c r="AG144" s="84">
        <f t="shared" si="52"/>
        <v>1631.4060400000001</v>
      </c>
      <c r="AH144" s="84">
        <f t="shared" si="53"/>
        <v>1722.4903999999999</v>
      </c>
      <c r="AI144" s="84">
        <f t="shared" si="54"/>
        <v>1699.1200800000001</v>
      </c>
      <c r="AJ144" s="84">
        <f t="shared" si="55"/>
        <v>1713.7126000000001</v>
      </c>
      <c r="AK144" s="84">
        <f t="shared" si="56"/>
        <v>1553.5242800000001</v>
      </c>
      <c r="AL144" s="84">
        <f t="shared" si="57"/>
        <v>1656.25936</v>
      </c>
      <c r="AM144" s="84">
        <f t="shared" si="58"/>
        <v>1713.00584</v>
      </c>
    </row>
    <row r="145" spans="1:39" x14ac:dyDescent="0.2">
      <c r="A145" s="84" t="s">
        <v>133</v>
      </c>
      <c r="B145" s="84" t="s">
        <v>175</v>
      </c>
      <c r="C145" s="84" t="s">
        <v>175</v>
      </c>
      <c r="D145" s="84" t="s">
        <v>175</v>
      </c>
      <c r="E145" s="84" t="s">
        <v>175</v>
      </c>
      <c r="F145" s="84" t="s">
        <v>175</v>
      </c>
      <c r="G145" s="84" t="s">
        <v>175</v>
      </c>
      <c r="H145" s="84" t="s">
        <v>175</v>
      </c>
      <c r="I145" s="84" t="s">
        <v>175</v>
      </c>
      <c r="J145" s="84" t="s">
        <v>175</v>
      </c>
      <c r="K145" s="86">
        <v>-4628.71</v>
      </c>
      <c r="L145" s="84" t="s">
        <v>175</v>
      </c>
      <c r="M145" s="84" t="s">
        <v>175</v>
      </c>
      <c r="N145" s="86">
        <v>-2364.92</v>
      </c>
      <c r="O145" s="84" t="s">
        <v>175</v>
      </c>
      <c r="P145" s="84" t="s">
        <v>175</v>
      </c>
      <c r="Q145" s="84" t="s">
        <v>175</v>
      </c>
      <c r="R145" s="84" t="s">
        <v>175</v>
      </c>
      <c r="S145" s="84" t="s">
        <v>175</v>
      </c>
      <c r="T145" s="84" t="s">
        <v>175</v>
      </c>
      <c r="U145" s="84" t="e">
        <f t="shared" si="40"/>
        <v>#VALUE!</v>
      </c>
      <c r="V145" s="84" t="e">
        <f t="shared" si="41"/>
        <v>#VALUE!</v>
      </c>
      <c r="W145" s="84" t="e">
        <f t="shared" si="42"/>
        <v>#VALUE!</v>
      </c>
      <c r="X145" s="84" t="e">
        <f t="shared" si="43"/>
        <v>#VALUE!</v>
      </c>
      <c r="Y145" s="84" t="e">
        <f t="shared" si="44"/>
        <v>#VALUE!</v>
      </c>
      <c r="Z145" s="84" t="e">
        <f t="shared" si="45"/>
        <v>#VALUE!</v>
      </c>
      <c r="AA145" s="84" t="e">
        <f t="shared" si="46"/>
        <v>#VALUE!</v>
      </c>
      <c r="AB145" s="84" t="e">
        <f t="shared" si="47"/>
        <v>#VALUE!</v>
      </c>
      <c r="AC145" s="84" t="e">
        <f t="shared" si="48"/>
        <v>#VALUE!</v>
      </c>
      <c r="AD145" s="84">
        <f t="shared" si="49"/>
        <v>-4.6287099999999999</v>
      </c>
      <c r="AE145" s="84" t="e">
        <f t="shared" si="50"/>
        <v>#VALUE!</v>
      </c>
      <c r="AF145" s="84" t="e">
        <f t="shared" si="51"/>
        <v>#VALUE!</v>
      </c>
      <c r="AG145" s="84">
        <f t="shared" si="52"/>
        <v>-2.3649200000000001</v>
      </c>
      <c r="AH145" s="84" t="e">
        <f t="shared" si="53"/>
        <v>#VALUE!</v>
      </c>
      <c r="AI145" s="84" t="e">
        <f t="shared" si="54"/>
        <v>#VALUE!</v>
      </c>
      <c r="AJ145" s="84" t="e">
        <f t="shared" si="55"/>
        <v>#VALUE!</v>
      </c>
      <c r="AK145" s="84" t="e">
        <f t="shared" si="56"/>
        <v>#VALUE!</v>
      </c>
      <c r="AL145" s="84" t="e">
        <f t="shared" si="57"/>
        <v>#VALUE!</v>
      </c>
      <c r="AM145" s="84" t="e">
        <f t="shared" si="58"/>
        <v>#VALUE!</v>
      </c>
    </row>
    <row r="146" spans="1:39" x14ac:dyDescent="0.2">
      <c r="A146" s="84" t="s">
        <v>166</v>
      </c>
      <c r="B146" s="84" t="s">
        <v>175</v>
      </c>
      <c r="C146" s="84">
        <v>74.650000000000006</v>
      </c>
      <c r="D146" s="84" t="s">
        <v>175</v>
      </c>
      <c r="E146" s="84" t="s">
        <v>175</v>
      </c>
      <c r="F146" s="84" t="s">
        <v>175</v>
      </c>
      <c r="G146" s="84" t="s">
        <v>175</v>
      </c>
      <c r="H146" s="84" t="s">
        <v>175</v>
      </c>
      <c r="I146" s="84" t="s">
        <v>175</v>
      </c>
      <c r="J146" s="84" t="s">
        <v>175</v>
      </c>
      <c r="K146" s="84" t="s">
        <v>175</v>
      </c>
      <c r="L146" s="84" t="s">
        <v>175</v>
      </c>
      <c r="M146" s="84" t="s">
        <v>175</v>
      </c>
      <c r="N146" s="84" t="s">
        <v>175</v>
      </c>
      <c r="O146" s="84" t="s">
        <v>175</v>
      </c>
      <c r="P146" s="84" t="s">
        <v>175</v>
      </c>
      <c r="Q146" s="84" t="s">
        <v>175</v>
      </c>
      <c r="R146" s="84" t="s">
        <v>175</v>
      </c>
      <c r="S146" s="84" t="s">
        <v>175</v>
      </c>
      <c r="T146" s="84" t="s">
        <v>175</v>
      </c>
      <c r="U146" s="84" t="e">
        <f t="shared" si="40"/>
        <v>#VALUE!</v>
      </c>
      <c r="V146" s="84">
        <f t="shared" si="41"/>
        <v>7.4650000000000008E-2</v>
      </c>
      <c r="W146" s="84" t="e">
        <f t="shared" si="42"/>
        <v>#VALUE!</v>
      </c>
      <c r="X146" s="84" t="e">
        <f t="shared" si="43"/>
        <v>#VALUE!</v>
      </c>
      <c r="Y146" s="84" t="e">
        <f t="shared" si="44"/>
        <v>#VALUE!</v>
      </c>
      <c r="Z146" s="84" t="e">
        <f t="shared" si="45"/>
        <v>#VALUE!</v>
      </c>
      <c r="AA146" s="84" t="e">
        <f t="shared" si="46"/>
        <v>#VALUE!</v>
      </c>
      <c r="AB146" s="84" t="e">
        <f t="shared" si="47"/>
        <v>#VALUE!</v>
      </c>
      <c r="AC146" s="84" t="e">
        <f t="shared" si="48"/>
        <v>#VALUE!</v>
      </c>
      <c r="AD146" s="84" t="e">
        <f t="shared" si="49"/>
        <v>#VALUE!</v>
      </c>
      <c r="AE146" s="84" t="e">
        <f t="shared" si="50"/>
        <v>#VALUE!</v>
      </c>
      <c r="AF146" s="84" t="e">
        <f t="shared" si="51"/>
        <v>#VALUE!</v>
      </c>
      <c r="AG146" s="84" t="e">
        <f t="shared" si="52"/>
        <v>#VALUE!</v>
      </c>
      <c r="AH146" s="84" t="e">
        <f t="shared" si="53"/>
        <v>#VALUE!</v>
      </c>
      <c r="AI146" s="84" t="e">
        <f t="shared" si="54"/>
        <v>#VALUE!</v>
      </c>
      <c r="AJ146" s="84" t="e">
        <f t="shared" si="55"/>
        <v>#VALUE!</v>
      </c>
      <c r="AK146" s="84" t="e">
        <f t="shared" si="56"/>
        <v>#VALUE!</v>
      </c>
      <c r="AL146" s="84" t="e">
        <f t="shared" si="57"/>
        <v>#VALUE!</v>
      </c>
      <c r="AM146" s="84" t="e">
        <f t="shared" si="58"/>
        <v>#VALUE!</v>
      </c>
    </row>
    <row r="147" spans="1:39" x14ac:dyDescent="0.2">
      <c r="A147" s="84" t="s">
        <v>84</v>
      </c>
      <c r="B147" s="84" t="s">
        <v>175</v>
      </c>
      <c r="C147" s="84">
        <v>540.84</v>
      </c>
      <c r="D147" s="84" t="s">
        <v>175</v>
      </c>
      <c r="E147" s="84" t="s">
        <v>175</v>
      </c>
      <c r="F147" s="84" t="s">
        <v>175</v>
      </c>
      <c r="G147" s="84" t="s">
        <v>175</v>
      </c>
      <c r="H147" s="84" t="s">
        <v>175</v>
      </c>
      <c r="I147" s="84">
        <v>574.33000000000004</v>
      </c>
      <c r="J147" s="84" t="s">
        <v>175</v>
      </c>
      <c r="K147" s="84" t="s">
        <v>175</v>
      </c>
      <c r="L147" s="84" t="s">
        <v>175</v>
      </c>
      <c r="M147" s="84" t="s">
        <v>175</v>
      </c>
      <c r="N147" s="84" t="s">
        <v>175</v>
      </c>
      <c r="O147" s="84" t="s">
        <v>175</v>
      </c>
      <c r="P147" s="84" t="s">
        <v>175</v>
      </c>
      <c r="Q147" s="84" t="s">
        <v>175</v>
      </c>
      <c r="R147" s="84" t="s">
        <v>175</v>
      </c>
      <c r="S147" s="84" t="s">
        <v>175</v>
      </c>
      <c r="T147" s="84" t="s">
        <v>175</v>
      </c>
      <c r="U147" s="84" t="e">
        <f t="shared" si="40"/>
        <v>#VALUE!</v>
      </c>
      <c r="V147" s="84">
        <f t="shared" si="41"/>
        <v>0.54083999999999999</v>
      </c>
      <c r="W147" s="84" t="e">
        <f t="shared" si="42"/>
        <v>#VALUE!</v>
      </c>
      <c r="X147" s="84" t="e">
        <f t="shared" si="43"/>
        <v>#VALUE!</v>
      </c>
      <c r="Y147" s="84" t="e">
        <f t="shared" si="44"/>
        <v>#VALUE!</v>
      </c>
      <c r="Z147" s="84" t="e">
        <f t="shared" si="45"/>
        <v>#VALUE!</v>
      </c>
      <c r="AA147" s="84" t="e">
        <f t="shared" si="46"/>
        <v>#VALUE!</v>
      </c>
      <c r="AB147" s="84">
        <f t="shared" si="47"/>
        <v>0.57433000000000001</v>
      </c>
      <c r="AC147" s="84" t="e">
        <f t="shared" si="48"/>
        <v>#VALUE!</v>
      </c>
      <c r="AD147" s="84" t="e">
        <f t="shared" si="49"/>
        <v>#VALUE!</v>
      </c>
      <c r="AE147" s="84" t="e">
        <f t="shared" si="50"/>
        <v>#VALUE!</v>
      </c>
      <c r="AF147" s="84" t="e">
        <f t="shared" si="51"/>
        <v>#VALUE!</v>
      </c>
      <c r="AG147" s="84" t="e">
        <f t="shared" si="52"/>
        <v>#VALUE!</v>
      </c>
      <c r="AH147" s="84" t="e">
        <f t="shared" si="53"/>
        <v>#VALUE!</v>
      </c>
      <c r="AI147" s="84" t="e">
        <f t="shared" si="54"/>
        <v>#VALUE!</v>
      </c>
      <c r="AJ147" s="84" t="e">
        <f t="shared" si="55"/>
        <v>#VALUE!</v>
      </c>
      <c r="AK147" s="84" t="e">
        <f t="shared" si="56"/>
        <v>#VALUE!</v>
      </c>
      <c r="AL147" s="84" t="e">
        <f t="shared" si="57"/>
        <v>#VALUE!</v>
      </c>
      <c r="AM147" s="84" t="e">
        <f t="shared" si="58"/>
        <v>#VALUE!</v>
      </c>
    </row>
    <row r="148" spans="1:39" x14ac:dyDescent="0.2">
      <c r="A148" s="84" t="s">
        <v>232</v>
      </c>
      <c r="B148" s="84">
        <v>259.99</v>
      </c>
      <c r="C148" s="84">
        <v>247.38</v>
      </c>
      <c r="D148" s="84" t="s">
        <v>175</v>
      </c>
      <c r="E148" s="84" t="s">
        <v>175</v>
      </c>
      <c r="F148" s="84">
        <v>278.22000000000003</v>
      </c>
      <c r="G148" s="84" t="s">
        <v>175</v>
      </c>
      <c r="H148" s="84" t="s">
        <v>175</v>
      </c>
      <c r="I148" s="84" t="s">
        <v>175</v>
      </c>
      <c r="J148" s="84" t="s">
        <v>175</v>
      </c>
      <c r="K148" s="84" t="s">
        <v>175</v>
      </c>
      <c r="L148" s="84" t="s">
        <v>175</v>
      </c>
      <c r="M148" s="84" t="s">
        <v>175</v>
      </c>
      <c r="N148" s="84" t="s">
        <v>175</v>
      </c>
      <c r="O148" s="84" t="s">
        <v>175</v>
      </c>
      <c r="P148" s="84" t="s">
        <v>175</v>
      </c>
      <c r="Q148" s="84" t="s">
        <v>175</v>
      </c>
      <c r="R148" s="84" t="s">
        <v>175</v>
      </c>
      <c r="S148" s="84" t="s">
        <v>175</v>
      </c>
      <c r="T148" s="84" t="s">
        <v>175</v>
      </c>
      <c r="U148" s="84">
        <f t="shared" si="40"/>
        <v>0.25999</v>
      </c>
      <c r="V148" s="84">
        <f t="shared" si="41"/>
        <v>0.24737999999999999</v>
      </c>
      <c r="W148" s="84" t="e">
        <f t="shared" si="42"/>
        <v>#VALUE!</v>
      </c>
      <c r="X148" s="84" t="e">
        <f t="shared" si="43"/>
        <v>#VALUE!</v>
      </c>
      <c r="Y148" s="84">
        <f t="shared" si="44"/>
        <v>0.27822000000000002</v>
      </c>
      <c r="Z148" s="84" t="e">
        <f t="shared" si="45"/>
        <v>#VALUE!</v>
      </c>
      <c r="AA148" s="84" t="e">
        <f t="shared" si="46"/>
        <v>#VALUE!</v>
      </c>
      <c r="AB148" s="84" t="e">
        <f t="shared" si="47"/>
        <v>#VALUE!</v>
      </c>
      <c r="AC148" s="84" t="e">
        <f t="shared" si="48"/>
        <v>#VALUE!</v>
      </c>
      <c r="AD148" s="84" t="e">
        <f t="shared" si="49"/>
        <v>#VALUE!</v>
      </c>
      <c r="AE148" s="84" t="e">
        <f t="shared" si="50"/>
        <v>#VALUE!</v>
      </c>
      <c r="AF148" s="84" t="e">
        <f t="shared" si="51"/>
        <v>#VALUE!</v>
      </c>
      <c r="AG148" s="84" t="e">
        <f t="shared" si="52"/>
        <v>#VALUE!</v>
      </c>
      <c r="AH148" s="84" t="e">
        <f t="shared" si="53"/>
        <v>#VALUE!</v>
      </c>
      <c r="AI148" s="84" t="e">
        <f t="shared" si="54"/>
        <v>#VALUE!</v>
      </c>
      <c r="AJ148" s="84" t="e">
        <f t="shared" si="55"/>
        <v>#VALUE!</v>
      </c>
      <c r="AK148" s="84" t="e">
        <f t="shared" si="56"/>
        <v>#VALUE!</v>
      </c>
      <c r="AL148" s="84" t="e">
        <f t="shared" si="57"/>
        <v>#VALUE!</v>
      </c>
      <c r="AM148" s="84" t="e">
        <f t="shared" si="58"/>
        <v>#VALUE!</v>
      </c>
    </row>
    <row r="149" spans="1:39" x14ac:dyDescent="0.2">
      <c r="A149" s="84" t="s">
        <v>134</v>
      </c>
      <c r="B149" s="84" t="s">
        <v>175</v>
      </c>
      <c r="C149" s="84">
        <v>478.85</v>
      </c>
      <c r="D149" s="84" t="s">
        <v>175</v>
      </c>
      <c r="E149" s="84" t="s">
        <v>175</v>
      </c>
      <c r="F149" s="84" t="s">
        <v>175</v>
      </c>
      <c r="G149" s="84" t="s">
        <v>175</v>
      </c>
      <c r="H149" s="84" t="s">
        <v>175</v>
      </c>
      <c r="I149" s="84" t="s">
        <v>175</v>
      </c>
      <c r="J149" s="84" t="s">
        <v>175</v>
      </c>
      <c r="K149" s="84" t="s">
        <v>175</v>
      </c>
      <c r="L149" s="84" t="s">
        <v>175</v>
      </c>
      <c r="M149" s="84" t="s">
        <v>175</v>
      </c>
      <c r="N149" s="84" t="s">
        <v>175</v>
      </c>
      <c r="O149" s="84" t="s">
        <v>175</v>
      </c>
      <c r="P149" s="84" t="s">
        <v>175</v>
      </c>
      <c r="Q149" s="84" t="s">
        <v>175</v>
      </c>
      <c r="R149" s="84" t="s">
        <v>175</v>
      </c>
      <c r="S149" s="84" t="s">
        <v>175</v>
      </c>
      <c r="T149" s="84" t="s">
        <v>175</v>
      </c>
      <c r="U149" s="84" t="e">
        <f t="shared" si="40"/>
        <v>#VALUE!</v>
      </c>
      <c r="V149" s="84">
        <f t="shared" si="41"/>
        <v>0.47885</v>
      </c>
      <c r="W149" s="84" t="e">
        <f t="shared" si="42"/>
        <v>#VALUE!</v>
      </c>
      <c r="X149" s="84" t="e">
        <f t="shared" si="43"/>
        <v>#VALUE!</v>
      </c>
      <c r="Y149" s="84" t="e">
        <f t="shared" si="44"/>
        <v>#VALUE!</v>
      </c>
      <c r="Z149" s="84" t="e">
        <f t="shared" si="45"/>
        <v>#VALUE!</v>
      </c>
      <c r="AA149" s="84" t="e">
        <f t="shared" si="46"/>
        <v>#VALUE!</v>
      </c>
      <c r="AB149" s="84" t="e">
        <f t="shared" si="47"/>
        <v>#VALUE!</v>
      </c>
      <c r="AC149" s="84" t="e">
        <f t="shared" si="48"/>
        <v>#VALUE!</v>
      </c>
      <c r="AD149" s="84" t="e">
        <f t="shared" si="49"/>
        <v>#VALUE!</v>
      </c>
      <c r="AE149" s="84" t="e">
        <f t="shared" si="50"/>
        <v>#VALUE!</v>
      </c>
      <c r="AF149" s="84" t="e">
        <f t="shared" si="51"/>
        <v>#VALUE!</v>
      </c>
      <c r="AG149" s="84" t="e">
        <f t="shared" si="52"/>
        <v>#VALUE!</v>
      </c>
      <c r="AH149" s="84" t="e">
        <f t="shared" si="53"/>
        <v>#VALUE!</v>
      </c>
      <c r="AI149" s="84" t="e">
        <f t="shared" si="54"/>
        <v>#VALUE!</v>
      </c>
      <c r="AJ149" s="84" t="e">
        <f t="shared" si="55"/>
        <v>#VALUE!</v>
      </c>
      <c r="AK149" s="84" t="e">
        <f t="shared" si="56"/>
        <v>#VALUE!</v>
      </c>
      <c r="AL149" s="84" t="e">
        <f t="shared" si="57"/>
        <v>#VALUE!</v>
      </c>
      <c r="AM149" s="84" t="e">
        <f t="shared" si="58"/>
        <v>#VALUE!</v>
      </c>
    </row>
    <row r="150" spans="1:39" x14ac:dyDescent="0.2">
      <c r="A150" s="84" t="s">
        <v>181</v>
      </c>
      <c r="B150" s="84" t="s">
        <v>175</v>
      </c>
      <c r="C150" s="84" t="s">
        <v>175</v>
      </c>
      <c r="D150" s="84" t="s">
        <v>175</v>
      </c>
      <c r="E150" s="84" t="s">
        <v>175</v>
      </c>
      <c r="F150" s="84" t="s">
        <v>175</v>
      </c>
      <c r="G150" s="84" t="s">
        <v>175</v>
      </c>
      <c r="H150" s="84" t="s">
        <v>175</v>
      </c>
      <c r="I150" s="84" t="s">
        <v>175</v>
      </c>
      <c r="J150" s="84" t="s">
        <v>175</v>
      </c>
      <c r="K150" s="84" t="s">
        <v>175</v>
      </c>
      <c r="L150" s="84" t="s">
        <v>175</v>
      </c>
      <c r="M150" s="84" t="s">
        <v>175</v>
      </c>
      <c r="N150" s="84" t="s">
        <v>175</v>
      </c>
      <c r="O150" s="84" t="s">
        <v>175</v>
      </c>
      <c r="P150" s="84">
        <v>233.44</v>
      </c>
      <c r="Q150" s="84" t="s">
        <v>175</v>
      </c>
      <c r="R150" s="84" t="s">
        <v>175</v>
      </c>
      <c r="S150" s="84" t="s">
        <v>175</v>
      </c>
      <c r="T150" s="84" t="s">
        <v>175</v>
      </c>
      <c r="U150" s="84" t="e">
        <f t="shared" si="40"/>
        <v>#VALUE!</v>
      </c>
      <c r="V150" s="84" t="e">
        <f t="shared" si="41"/>
        <v>#VALUE!</v>
      </c>
      <c r="W150" s="84" t="e">
        <f t="shared" si="42"/>
        <v>#VALUE!</v>
      </c>
      <c r="X150" s="84" t="e">
        <f t="shared" si="43"/>
        <v>#VALUE!</v>
      </c>
      <c r="Y150" s="84" t="e">
        <f t="shared" si="44"/>
        <v>#VALUE!</v>
      </c>
      <c r="Z150" s="84" t="e">
        <f t="shared" si="45"/>
        <v>#VALUE!</v>
      </c>
      <c r="AA150" s="84" t="e">
        <f t="shared" si="46"/>
        <v>#VALUE!</v>
      </c>
      <c r="AB150" s="84" t="e">
        <f t="shared" si="47"/>
        <v>#VALUE!</v>
      </c>
      <c r="AC150" s="84" t="e">
        <f t="shared" si="48"/>
        <v>#VALUE!</v>
      </c>
      <c r="AD150" s="84" t="e">
        <f t="shared" si="49"/>
        <v>#VALUE!</v>
      </c>
      <c r="AE150" s="84" t="e">
        <f t="shared" si="50"/>
        <v>#VALUE!</v>
      </c>
      <c r="AF150" s="84" t="e">
        <f t="shared" si="51"/>
        <v>#VALUE!</v>
      </c>
      <c r="AG150" s="84" t="e">
        <f t="shared" si="52"/>
        <v>#VALUE!</v>
      </c>
      <c r="AH150" s="84" t="e">
        <f t="shared" si="53"/>
        <v>#VALUE!</v>
      </c>
      <c r="AI150" s="84">
        <f t="shared" si="54"/>
        <v>0.23344000000000001</v>
      </c>
      <c r="AJ150" s="84" t="e">
        <f t="shared" si="55"/>
        <v>#VALUE!</v>
      </c>
      <c r="AK150" s="84" t="e">
        <f t="shared" si="56"/>
        <v>#VALUE!</v>
      </c>
      <c r="AL150" s="84" t="e">
        <f t="shared" si="57"/>
        <v>#VALUE!</v>
      </c>
      <c r="AM150" s="84" t="e">
        <f t="shared" si="58"/>
        <v>#VALUE!</v>
      </c>
    </row>
    <row r="151" spans="1:39" x14ac:dyDescent="0.2">
      <c r="A151" s="84" t="s">
        <v>135</v>
      </c>
      <c r="B151" s="84" t="s">
        <v>175</v>
      </c>
      <c r="C151" s="84" t="s">
        <v>175</v>
      </c>
      <c r="D151" s="84" t="s">
        <v>175</v>
      </c>
      <c r="E151" s="84" t="s">
        <v>175</v>
      </c>
      <c r="F151" s="84" t="s">
        <v>175</v>
      </c>
      <c r="G151" s="84">
        <v>-523.83000000000004</v>
      </c>
      <c r="H151" s="84" t="s">
        <v>175</v>
      </c>
      <c r="I151" s="84" t="s">
        <v>175</v>
      </c>
      <c r="J151" s="84" t="s">
        <v>175</v>
      </c>
      <c r="K151" s="84" t="s">
        <v>175</v>
      </c>
      <c r="L151" s="84" t="s">
        <v>175</v>
      </c>
      <c r="M151" s="84" t="s">
        <v>175</v>
      </c>
      <c r="N151" s="84">
        <v>-530.16</v>
      </c>
      <c r="O151" s="84" t="s">
        <v>175</v>
      </c>
      <c r="P151" s="84" t="s">
        <v>175</v>
      </c>
      <c r="Q151" s="84" t="s">
        <v>175</v>
      </c>
      <c r="R151" s="84" t="s">
        <v>175</v>
      </c>
      <c r="S151" s="84" t="s">
        <v>175</v>
      </c>
      <c r="T151" s="84" t="s">
        <v>175</v>
      </c>
      <c r="U151" s="84" t="e">
        <f t="shared" si="40"/>
        <v>#VALUE!</v>
      </c>
      <c r="V151" s="84" t="e">
        <f t="shared" si="41"/>
        <v>#VALUE!</v>
      </c>
      <c r="W151" s="84" t="e">
        <f t="shared" si="42"/>
        <v>#VALUE!</v>
      </c>
      <c r="X151" s="84" t="e">
        <f t="shared" si="43"/>
        <v>#VALUE!</v>
      </c>
      <c r="Y151" s="84" t="e">
        <f t="shared" si="44"/>
        <v>#VALUE!</v>
      </c>
      <c r="Z151" s="84">
        <f t="shared" si="45"/>
        <v>-0.52383000000000002</v>
      </c>
      <c r="AA151" s="84" t="e">
        <f t="shared" si="46"/>
        <v>#VALUE!</v>
      </c>
      <c r="AB151" s="84" t="e">
        <f t="shared" si="47"/>
        <v>#VALUE!</v>
      </c>
      <c r="AC151" s="84" t="e">
        <f t="shared" si="48"/>
        <v>#VALUE!</v>
      </c>
      <c r="AD151" s="84" t="e">
        <f t="shared" si="49"/>
        <v>#VALUE!</v>
      </c>
      <c r="AE151" s="84" t="e">
        <f t="shared" si="50"/>
        <v>#VALUE!</v>
      </c>
      <c r="AF151" s="84" t="e">
        <f t="shared" si="51"/>
        <v>#VALUE!</v>
      </c>
      <c r="AG151" s="84">
        <f t="shared" si="52"/>
        <v>-0.53015999999999996</v>
      </c>
      <c r="AH151" s="84" t="e">
        <f t="shared" si="53"/>
        <v>#VALUE!</v>
      </c>
      <c r="AI151" s="84" t="e">
        <f t="shared" si="54"/>
        <v>#VALUE!</v>
      </c>
      <c r="AJ151" s="84" t="e">
        <f t="shared" si="55"/>
        <v>#VALUE!</v>
      </c>
      <c r="AK151" s="84" t="e">
        <f t="shared" si="56"/>
        <v>#VALUE!</v>
      </c>
      <c r="AL151" s="84" t="e">
        <f t="shared" si="57"/>
        <v>#VALUE!</v>
      </c>
      <c r="AM151" s="84" t="e">
        <f t="shared" si="58"/>
        <v>#VALUE!</v>
      </c>
    </row>
    <row r="152" spans="1:39" x14ac:dyDescent="0.2">
      <c r="A152" s="84" t="s">
        <v>167</v>
      </c>
      <c r="B152" s="86">
        <v>150028.97</v>
      </c>
      <c r="C152" s="84" t="s">
        <v>175</v>
      </c>
      <c r="D152" s="84" t="s">
        <v>175</v>
      </c>
      <c r="E152" s="84" t="s">
        <v>175</v>
      </c>
      <c r="F152" s="84" t="s">
        <v>175</v>
      </c>
      <c r="G152" s="84" t="s">
        <v>175</v>
      </c>
      <c r="H152" s="84" t="s">
        <v>175</v>
      </c>
      <c r="I152" s="86">
        <v>281891.37</v>
      </c>
      <c r="J152" s="84" t="s">
        <v>175</v>
      </c>
      <c r="K152" s="84" t="s">
        <v>175</v>
      </c>
      <c r="L152" s="84" t="s">
        <v>175</v>
      </c>
      <c r="M152" s="84" t="s">
        <v>175</v>
      </c>
      <c r="N152" s="84" t="s">
        <v>175</v>
      </c>
      <c r="O152" s="84" t="s">
        <v>175</v>
      </c>
      <c r="P152" s="84" t="s">
        <v>175</v>
      </c>
      <c r="Q152" s="84" t="s">
        <v>175</v>
      </c>
      <c r="R152" s="84" t="s">
        <v>175</v>
      </c>
      <c r="S152" s="84" t="s">
        <v>175</v>
      </c>
      <c r="T152" s="84" t="s">
        <v>175</v>
      </c>
      <c r="U152" s="84">
        <f t="shared" si="40"/>
        <v>150.02897000000002</v>
      </c>
      <c r="V152" s="84" t="e">
        <f t="shared" si="41"/>
        <v>#VALUE!</v>
      </c>
      <c r="W152" s="84" t="e">
        <f t="shared" si="42"/>
        <v>#VALUE!</v>
      </c>
      <c r="X152" s="84" t="e">
        <f t="shared" si="43"/>
        <v>#VALUE!</v>
      </c>
      <c r="Y152" s="84" t="e">
        <f t="shared" si="44"/>
        <v>#VALUE!</v>
      </c>
      <c r="Z152" s="84" t="e">
        <f t="shared" si="45"/>
        <v>#VALUE!</v>
      </c>
      <c r="AA152" s="84" t="e">
        <f t="shared" si="46"/>
        <v>#VALUE!</v>
      </c>
      <c r="AB152" s="84">
        <f t="shared" si="47"/>
        <v>281.89136999999999</v>
      </c>
      <c r="AC152" s="84" t="e">
        <f t="shared" si="48"/>
        <v>#VALUE!</v>
      </c>
      <c r="AD152" s="84" t="e">
        <f t="shared" si="49"/>
        <v>#VALUE!</v>
      </c>
      <c r="AE152" s="84" t="e">
        <f t="shared" si="50"/>
        <v>#VALUE!</v>
      </c>
      <c r="AF152" s="84" t="e">
        <f t="shared" si="51"/>
        <v>#VALUE!</v>
      </c>
      <c r="AG152" s="84" t="e">
        <f t="shared" si="52"/>
        <v>#VALUE!</v>
      </c>
      <c r="AH152" s="84" t="e">
        <f t="shared" si="53"/>
        <v>#VALUE!</v>
      </c>
      <c r="AI152" s="84" t="e">
        <f t="shared" si="54"/>
        <v>#VALUE!</v>
      </c>
      <c r="AJ152" s="84" t="e">
        <f t="shared" si="55"/>
        <v>#VALUE!</v>
      </c>
      <c r="AK152" s="84" t="e">
        <f t="shared" si="56"/>
        <v>#VALUE!</v>
      </c>
      <c r="AL152" s="84" t="e">
        <f t="shared" si="57"/>
        <v>#VALUE!</v>
      </c>
      <c r="AM152" s="84" t="e">
        <f t="shared" si="58"/>
        <v>#VALUE!</v>
      </c>
    </row>
    <row r="153" spans="1:39" x14ac:dyDescent="0.2">
      <c r="A153" s="84" t="s">
        <v>136</v>
      </c>
      <c r="B153" s="84" t="s">
        <v>175</v>
      </c>
      <c r="C153" s="84" t="s">
        <v>175</v>
      </c>
      <c r="D153" s="84" t="s">
        <v>175</v>
      </c>
      <c r="E153" s="84" t="s">
        <v>175</v>
      </c>
      <c r="F153" s="84" t="s">
        <v>175</v>
      </c>
      <c r="G153" s="84" t="s">
        <v>175</v>
      </c>
      <c r="H153" s="84" t="s">
        <v>175</v>
      </c>
      <c r="I153" s="86">
        <v>6360.51</v>
      </c>
      <c r="J153" s="84" t="s">
        <v>175</v>
      </c>
      <c r="K153" s="84" t="s">
        <v>175</v>
      </c>
      <c r="L153" s="84" t="s">
        <v>175</v>
      </c>
      <c r="M153" s="84" t="s">
        <v>175</v>
      </c>
      <c r="N153" s="84" t="s">
        <v>175</v>
      </c>
      <c r="O153" s="84" t="s">
        <v>175</v>
      </c>
      <c r="P153" s="84" t="s">
        <v>175</v>
      </c>
      <c r="Q153" s="84" t="s">
        <v>175</v>
      </c>
      <c r="R153" s="84" t="s">
        <v>175</v>
      </c>
      <c r="S153" s="84" t="s">
        <v>175</v>
      </c>
      <c r="T153" s="84" t="s">
        <v>175</v>
      </c>
      <c r="U153" s="84" t="e">
        <f t="shared" si="40"/>
        <v>#VALUE!</v>
      </c>
      <c r="V153" s="84" t="e">
        <f t="shared" si="41"/>
        <v>#VALUE!</v>
      </c>
      <c r="W153" s="84" t="e">
        <f t="shared" si="42"/>
        <v>#VALUE!</v>
      </c>
      <c r="X153" s="84" t="e">
        <f t="shared" si="43"/>
        <v>#VALUE!</v>
      </c>
      <c r="Y153" s="84" t="e">
        <f t="shared" si="44"/>
        <v>#VALUE!</v>
      </c>
      <c r="Z153" s="84" t="e">
        <f t="shared" si="45"/>
        <v>#VALUE!</v>
      </c>
      <c r="AA153" s="84" t="e">
        <f t="shared" si="46"/>
        <v>#VALUE!</v>
      </c>
      <c r="AB153" s="84">
        <f t="shared" si="47"/>
        <v>6.3605100000000006</v>
      </c>
      <c r="AC153" s="84" t="e">
        <f t="shared" si="48"/>
        <v>#VALUE!</v>
      </c>
      <c r="AD153" s="84" t="e">
        <f t="shared" si="49"/>
        <v>#VALUE!</v>
      </c>
      <c r="AE153" s="84" t="e">
        <f t="shared" si="50"/>
        <v>#VALUE!</v>
      </c>
      <c r="AF153" s="84" t="e">
        <f t="shared" si="51"/>
        <v>#VALUE!</v>
      </c>
      <c r="AG153" s="84" t="e">
        <f t="shared" si="52"/>
        <v>#VALUE!</v>
      </c>
      <c r="AH153" s="84" t="e">
        <f t="shared" si="53"/>
        <v>#VALUE!</v>
      </c>
      <c r="AI153" s="84" t="e">
        <f t="shared" si="54"/>
        <v>#VALUE!</v>
      </c>
      <c r="AJ153" s="84" t="e">
        <f t="shared" si="55"/>
        <v>#VALUE!</v>
      </c>
      <c r="AK153" s="84" t="e">
        <f t="shared" si="56"/>
        <v>#VALUE!</v>
      </c>
      <c r="AL153" s="84" t="e">
        <f t="shared" si="57"/>
        <v>#VALUE!</v>
      </c>
      <c r="AM153" s="84" t="e">
        <f t="shared" si="58"/>
        <v>#VALUE!</v>
      </c>
    </row>
    <row r="154" spans="1:39" ht="12.6" customHeight="1" x14ac:dyDescent="0.2">
      <c r="A154" s="84" t="s">
        <v>233</v>
      </c>
      <c r="B154" s="86">
        <v>74137.929999999993</v>
      </c>
      <c r="C154" s="84" t="s">
        <v>175</v>
      </c>
      <c r="D154" s="84" t="s">
        <v>175</v>
      </c>
      <c r="E154" s="84" t="s">
        <v>175</v>
      </c>
      <c r="F154" s="84" t="s">
        <v>175</v>
      </c>
      <c r="G154" s="86">
        <v>57681.41</v>
      </c>
      <c r="H154" s="84" t="s">
        <v>175</v>
      </c>
      <c r="I154" s="84" t="s">
        <v>175</v>
      </c>
      <c r="J154" s="84" t="s">
        <v>175</v>
      </c>
      <c r="K154" s="84" t="s">
        <v>175</v>
      </c>
      <c r="L154" s="84" t="s">
        <v>175</v>
      </c>
      <c r="M154" s="84" t="s">
        <v>175</v>
      </c>
      <c r="N154" s="84" t="s">
        <v>175</v>
      </c>
      <c r="O154" s="84" t="s">
        <v>175</v>
      </c>
      <c r="P154" s="84" t="s">
        <v>175</v>
      </c>
      <c r="Q154" s="84" t="s">
        <v>175</v>
      </c>
      <c r="R154" s="84" t="s">
        <v>175</v>
      </c>
      <c r="S154" s="84" t="s">
        <v>175</v>
      </c>
      <c r="T154" s="84" t="s">
        <v>175</v>
      </c>
      <c r="U154" s="84">
        <f t="shared" si="40"/>
        <v>74.137929999999997</v>
      </c>
      <c r="V154" s="84" t="e">
        <f t="shared" si="41"/>
        <v>#VALUE!</v>
      </c>
      <c r="W154" s="84" t="e">
        <f t="shared" si="42"/>
        <v>#VALUE!</v>
      </c>
      <c r="X154" s="84" t="e">
        <f t="shared" si="43"/>
        <v>#VALUE!</v>
      </c>
      <c r="Y154" s="84" t="e">
        <f t="shared" si="44"/>
        <v>#VALUE!</v>
      </c>
      <c r="Z154" s="84">
        <f t="shared" si="45"/>
        <v>57.681410000000007</v>
      </c>
      <c r="AA154" s="84" t="e">
        <f t="shared" si="46"/>
        <v>#VALUE!</v>
      </c>
      <c r="AB154" s="84" t="e">
        <f t="shared" si="47"/>
        <v>#VALUE!</v>
      </c>
      <c r="AC154" s="84" t="e">
        <f t="shared" si="48"/>
        <v>#VALUE!</v>
      </c>
      <c r="AD154" s="84" t="e">
        <f t="shared" si="49"/>
        <v>#VALUE!</v>
      </c>
      <c r="AE154" s="84" t="e">
        <f t="shared" si="50"/>
        <v>#VALUE!</v>
      </c>
      <c r="AF154" s="84" t="e">
        <f t="shared" si="51"/>
        <v>#VALUE!</v>
      </c>
      <c r="AG154" s="84" t="e">
        <f t="shared" si="52"/>
        <v>#VALUE!</v>
      </c>
      <c r="AH154" s="84" t="e">
        <f t="shared" si="53"/>
        <v>#VALUE!</v>
      </c>
      <c r="AI154" s="84" t="e">
        <f t="shared" si="54"/>
        <v>#VALUE!</v>
      </c>
      <c r="AJ154" s="84" t="e">
        <f t="shared" si="55"/>
        <v>#VALUE!</v>
      </c>
      <c r="AK154" s="84" t="e">
        <f t="shared" si="56"/>
        <v>#VALUE!</v>
      </c>
      <c r="AL154" s="84" t="e">
        <f t="shared" si="57"/>
        <v>#VALUE!</v>
      </c>
      <c r="AM154" s="84" t="e">
        <f t="shared" si="58"/>
        <v>#VALUE!</v>
      </c>
    </row>
    <row r="155" spans="1:39" x14ac:dyDescent="0.2">
      <c r="A155" s="84" t="s">
        <v>137</v>
      </c>
      <c r="B155" s="84" t="s">
        <v>175</v>
      </c>
      <c r="C155" s="84" t="s">
        <v>175</v>
      </c>
      <c r="D155" s="84">
        <v>-583.49</v>
      </c>
      <c r="E155" s="84" t="s">
        <v>175</v>
      </c>
      <c r="F155" s="84" t="s">
        <v>175</v>
      </c>
      <c r="G155" s="84" t="s">
        <v>175</v>
      </c>
      <c r="H155" s="84" t="s">
        <v>175</v>
      </c>
      <c r="I155" s="84">
        <v>-494.76</v>
      </c>
      <c r="J155" s="84" t="s">
        <v>175</v>
      </c>
      <c r="K155" s="84" t="s">
        <v>175</v>
      </c>
      <c r="L155" s="84" t="s">
        <v>175</v>
      </c>
      <c r="M155" s="84" t="s">
        <v>175</v>
      </c>
      <c r="N155" s="84" t="s">
        <v>175</v>
      </c>
      <c r="O155" s="84" t="s">
        <v>175</v>
      </c>
      <c r="P155" s="84" t="s">
        <v>175</v>
      </c>
      <c r="Q155" s="84" t="s">
        <v>175</v>
      </c>
      <c r="R155" s="84" t="s">
        <v>175</v>
      </c>
      <c r="S155" s="84" t="s">
        <v>175</v>
      </c>
      <c r="T155" s="84" t="s">
        <v>175</v>
      </c>
      <c r="U155" s="84" t="e">
        <f t="shared" si="40"/>
        <v>#VALUE!</v>
      </c>
      <c r="V155" s="84" t="e">
        <f t="shared" si="41"/>
        <v>#VALUE!</v>
      </c>
      <c r="W155" s="84">
        <f t="shared" si="42"/>
        <v>-0.58349000000000006</v>
      </c>
      <c r="X155" s="84" t="e">
        <f t="shared" si="43"/>
        <v>#VALUE!</v>
      </c>
      <c r="Y155" s="84" t="e">
        <f t="shared" si="44"/>
        <v>#VALUE!</v>
      </c>
      <c r="Z155" s="84" t="e">
        <f t="shared" si="45"/>
        <v>#VALUE!</v>
      </c>
      <c r="AA155" s="84" t="e">
        <f t="shared" si="46"/>
        <v>#VALUE!</v>
      </c>
      <c r="AB155" s="84">
        <f t="shared" si="47"/>
        <v>-0.49475999999999998</v>
      </c>
      <c r="AC155" s="84" t="e">
        <f t="shared" si="48"/>
        <v>#VALUE!</v>
      </c>
      <c r="AD155" s="84" t="e">
        <f t="shared" si="49"/>
        <v>#VALUE!</v>
      </c>
      <c r="AE155" s="84" t="e">
        <f t="shared" si="50"/>
        <v>#VALUE!</v>
      </c>
      <c r="AF155" s="84" t="e">
        <f t="shared" si="51"/>
        <v>#VALUE!</v>
      </c>
      <c r="AG155" s="84" t="e">
        <f t="shared" si="52"/>
        <v>#VALUE!</v>
      </c>
      <c r="AH155" s="84" t="e">
        <f t="shared" si="53"/>
        <v>#VALUE!</v>
      </c>
      <c r="AI155" s="84" t="e">
        <f t="shared" si="54"/>
        <v>#VALUE!</v>
      </c>
      <c r="AJ155" s="84" t="e">
        <f t="shared" si="55"/>
        <v>#VALUE!</v>
      </c>
      <c r="AK155" s="84" t="e">
        <f t="shared" si="56"/>
        <v>#VALUE!</v>
      </c>
      <c r="AL155" s="84" t="e">
        <f t="shared" si="57"/>
        <v>#VALUE!</v>
      </c>
      <c r="AM155" s="84" t="e">
        <f t="shared" si="58"/>
        <v>#VALUE!</v>
      </c>
    </row>
    <row r="156" spans="1:39" x14ac:dyDescent="0.2">
      <c r="A156" s="84" t="s">
        <v>234</v>
      </c>
      <c r="B156" s="84" t="s">
        <v>175</v>
      </c>
      <c r="C156" s="84" t="s">
        <v>175</v>
      </c>
      <c r="D156" s="84" t="s">
        <v>175</v>
      </c>
      <c r="E156" s="84" t="s">
        <v>175</v>
      </c>
      <c r="F156" s="84" t="s">
        <v>175</v>
      </c>
      <c r="G156" s="84" t="s">
        <v>175</v>
      </c>
      <c r="H156" s="84" t="s">
        <v>175</v>
      </c>
      <c r="I156" s="84" t="s">
        <v>175</v>
      </c>
      <c r="J156" s="84" t="s">
        <v>175</v>
      </c>
      <c r="K156" s="84" t="s">
        <v>175</v>
      </c>
      <c r="L156" s="84" t="s">
        <v>175</v>
      </c>
      <c r="M156" s="84" t="s">
        <v>175</v>
      </c>
      <c r="N156" s="84" t="s">
        <v>175</v>
      </c>
      <c r="O156" s="84" t="s">
        <v>175</v>
      </c>
      <c r="P156" s="84" t="s">
        <v>175</v>
      </c>
      <c r="Q156" s="84" t="s">
        <v>175</v>
      </c>
      <c r="R156" s="84" t="s">
        <v>175</v>
      </c>
      <c r="S156" s="84" t="s">
        <v>175</v>
      </c>
      <c r="T156" s="84" t="s">
        <v>175</v>
      </c>
      <c r="U156" s="84" t="e">
        <f t="shared" si="40"/>
        <v>#VALUE!</v>
      </c>
      <c r="V156" s="84" t="e">
        <f t="shared" si="41"/>
        <v>#VALUE!</v>
      </c>
      <c r="W156" s="84" t="e">
        <f t="shared" si="42"/>
        <v>#VALUE!</v>
      </c>
      <c r="X156" s="84" t="e">
        <f t="shared" si="43"/>
        <v>#VALUE!</v>
      </c>
      <c r="Y156" s="84" t="e">
        <f t="shared" si="44"/>
        <v>#VALUE!</v>
      </c>
      <c r="Z156" s="84" t="e">
        <f t="shared" si="45"/>
        <v>#VALUE!</v>
      </c>
      <c r="AA156" s="84" t="e">
        <f t="shared" si="46"/>
        <v>#VALUE!</v>
      </c>
      <c r="AB156" s="84" t="e">
        <f t="shared" si="47"/>
        <v>#VALUE!</v>
      </c>
      <c r="AC156" s="84" t="e">
        <f t="shared" si="48"/>
        <v>#VALUE!</v>
      </c>
      <c r="AD156" s="84" t="e">
        <f t="shared" si="49"/>
        <v>#VALUE!</v>
      </c>
      <c r="AE156" s="84" t="e">
        <f t="shared" si="50"/>
        <v>#VALUE!</v>
      </c>
      <c r="AF156" s="84" t="e">
        <f t="shared" si="51"/>
        <v>#VALUE!</v>
      </c>
      <c r="AG156" s="84" t="e">
        <f t="shared" si="52"/>
        <v>#VALUE!</v>
      </c>
      <c r="AH156" s="84" t="e">
        <f t="shared" si="53"/>
        <v>#VALUE!</v>
      </c>
      <c r="AI156" s="84" t="e">
        <f t="shared" si="54"/>
        <v>#VALUE!</v>
      </c>
      <c r="AJ156" s="84" t="e">
        <f t="shared" si="55"/>
        <v>#VALUE!</v>
      </c>
      <c r="AK156" s="84" t="e">
        <f t="shared" si="56"/>
        <v>#VALUE!</v>
      </c>
      <c r="AL156" s="84" t="e">
        <f t="shared" si="57"/>
        <v>#VALUE!</v>
      </c>
      <c r="AM156" s="84" t="e">
        <f t="shared" si="58"/>
        <v>#VALUE!</v>
      </c>
    </row>
    <row r="157" spans="1:39" x14ac:dyDescent="0.2">
      <c r="A157" s="84" t="s">
        <v>168</v>
      </c>
      <c r="B157" s="84" t="s">
        <v>175</v>
      </c>
      <c r="C157" s="86">
        <v>26859.08</v>
      </c>
      <c r="D157" s="84" t="s">
        <v>175</v>
      </c>
      <c r="E157" s="84" t="s">
        <v>175</v>
      </c>
      <c r="F157" s="84" t="s">
        <v>175</v>
      </c>
      <c r="G157" s="84" t="s">
        <v>175</v>
      </c>
      <c r="H157" s="84" t="s">
        <v>175</v>
      </c>
      <c r="I157" s="86">
        <v>38789.97</v>
      </c>
      <c r="J157" s="84" t="s">
        <v>175</v>
      </c>
      <c r="K157" s="84" t="s">
        <v>175</v>
      </c>
      <c r="L157" s="84" t="s">
        <v>175</v>
      </c>
      <c r="M157" s="84" t="s">
        <v>175</v>
      </c>
      <c r="N157" s="84" t="s">
        <v>175</v>
      </c>
      <c r="O157" s="84" t="s">
        <v>175</v>
      </c>
      <c r="P157" s="84" t="s">
        <v>175</v>
      </c>
      <c r="Q157" s="84" t="s">
        <v>175</v>
      </c>
      <c r="R157" s="84" t="s">
        <v>175</v>
      </c>
      <c r="S157" s="86">
        <v>46869.5</v>
      </c>
      <c r="T157" s="84" t="s">
        <v>175</v>
      </c>
      <c r="U157" s="84" t="e">
        <f t="shared" si="40"/>
        <v>#VALUE!</v>
      </c>
      <c r="V157" s="84">
        <f t="shared" si="41"/>
        <v>26.859080000000002</v>
      </c>
      <c r="W157" s="84" t="e">
        <f t="shared" si="42"/>
        <v>#VALUE!</v>
      </c>
      <c r="X157" s="84" t="e">
        <f t="shared" si="43"/>
        <v>#VALUE!</v>
      </c>
      <c r="Y157" s="84" t="e">
        <f t="shared" si="44"/>
        <v>#VALUE!</v>
      </c>
      <c r="Z157" s="84" t="e">
        <f t="shared" si="45"/>
        <v>#VALUE!</v>
      </c>
      <c r="AA157" s="84" t="e">
        <f t="shared" si="46"/>
        <v>#VALUE!</v>
      </c>
      <c r="AB157" s="84">
        <f t="shared" si="47"/>
        <v>38.789970000000004</v>
      </c>
      <c r="AC157" s="84" t="e">
        <f t="shared" si="48"/>
        <v>#VALUE!</v>
      </c>
      <c r="AD157" s="84" t="e">
        <f t="shared" si="49"/>
        <v>#VALUE!</v>
      </c>
      <c r="AE157" s="84" t="e">
        <f t="shared" si="50"/>
        <v>#VALUE!</v>
      </c>
      <c r="AF157" s="84" t="e">
        <f t="shared" si="51"/>
        <v>#VALUE!</v>
      </c>
      <c r="AG157" s="84" t="e">
        <f t="shared" si="52"/>
        <v>#VALUE!</v>
      </c>
      <c r="AH157" s="84" t="e">
        <f t="shared" si="53"/>
        <v>#VALUE!</v>
      </c>
      <c r="AI157" s="84" t="e">
        <f t="shared" si="54"/>
        <v>#VALUE!</v>
      </c>
      <c r="AJ157" s="84" t="e">
        <f t="shared" si="55"/>
        <v>#VALUE!</v>
      </c>
      <c r="AK157" s="84" t="e">
        <f t="shared" si="56"/>
        <v>#VALUE!</v>
      </c>
      <c r="AL157" s="84">
        <f t="shared" si="57"/>
        <v>46.869500000000002</v>
      </c>
      <c r="AM157" s="84" t="e">
        <f t="shared" si="58"/>
        <v>#VALUE!</v>
      </c>
    </row>
    <row r="158" spans="1:39" x14ac:dyDescent="0.2">
      <c r="A158" s="84" t="s">
        <v>85</v>
      </c>
      <c r="B158" s="86">
        <v>64594.7</v>
      </c>
      <c r="C158" s="86">
        <v>41913.15</v>
      </c>
      <c r="D158" s="86">
        <v>43667.839999999997</v>
      </c>
      <c r="E158" s="86">
        <v>44271.23</v>
      </c>
      <c r="F158" s="86">
        <v>43447.18</v>
      </c>
      <c r="G158" s="86">
        <v>42052.6</v>
      </c>
      <c r="H158" s="86">
        <v>40967.22</v>
      </c>
      <c r="I158" s="86">
        <v>39368.910000000003</v>
      </c>
      <c r="J158" s="86">
        <v>42156.2</v>
      </c>
      <c r="K158" s="86">
        <v>40299.03</v>
      </c>
      <c r="L158" s="86">
        <v>41636.89</v>
      </c>
      <c r="M158" s="86">
        <v>42584.29</v>
      </c>
      <c r="N158" s="86">
        <v>45847.22</v>
      </c>
      <c r="O158" s="86">
        <v>43213.83</v>
      </c>
      <c r="P158" s="86">
        <v>41660.39</v>
      </c>
      <c r="Q158" s="86">
        <v>43356.83</v>
      </c>
      <c r="R158" s="86">
        <v>38605.51</v>
      </c>
      <c r="S158" s="86">
        <v>39925.64</v>
      </c>
      <c r="T158" s="86">
        <v>38767.839999999997</v>
      </c>
      <c r="U158" s="84">
        <f t="shared" si="40"/>
        <v>64.594700000000003</v>
      </c>
      <c r="V158" s="84">
        <f t="shared" si="41"/>
        <v>41.913150000000002</v>
      </c>
      <c r="W158" s="84">
        <f t="shared" si="42"/>
        <v>43.667839999999998</v>
      </c>
      <c r="X158" s="84">
        <f t="shared" si="43"/>
        <v>44.271230000000003</v>
      </c>
      <c r="Y158" s="84">
        <f t="shared" si="44"/>
        <v>43.447180000000003</v>
      </c>
      <c r="Z158" s="84">
        <f t="shared" si="45"/>
        <v>42.052599999999998</v>
      </c>
      <c r="AA158" s="84">
        <f t="shared" si="46"/>
        <v>40.967220000000005</v>
      </c>
      <c r="AB158" s="84">
        <f t="shared" si="47"/>
        <v>39.368910000000007</v>
      </c>
      <c r="AC158" s="84">
        <f t="shared" si="48"/>
        <v>42.156199999999998</v>
      </c>
      <c r="AD158" s="84">
        <f t="shared" si="49"/>
        <v>40.299030000000002</v>
      </c>
      <c r="AE158" s="84">
        <f t="shared" si="50"/>
        <v>41.636890000000001</v>
      </c>
      <c r="AF158" s="84">
        <f t="shared" si="51"/>
        <v>42.584290000000003</v>
      </c>
      <c r="AG158" s="84">
        <f t="shared" si="52"/>
        <v>45.84722</v>
      </c>
      <c r="AH158" s="84">
        <f t="shared" si="53"/>
        <v>43.213830000000002</v>
      </c>
      <c r="AI158" s="84">
        <f t="shared" si="54"/>
        <v>41.66039</v>
      </c>
      <c r="AJ158" s="84">
        <f t="shared" si="55"/>
        <v>43.356830000000002</v>
      </c>
      <c r="AK158" s="84">
        <f t="shared" si="56"/>
        <v>38.605510000000002</v>
      </c>
      <c r="AL158" s="84">
        <f t="shared" si="57"/>
        <v>39.925640000000001</v>
      </c>
      <c r="AM158" s="84">
        <f t="shared" si="58"/>
        <v>38.76784</v>
      </c>
    </row>
    <row r="159" spans="1:39" x14ac:dyDescent="0.2">
      <c r="A159" s="84" t="s">
        <v>29</v>
      </c>
      <c r="B159" s="86">
        <v>16960.28</v>
      </c>
      <c r="C159" s="86">
        <v>16151.01</v>
      </c>
      <c r="D159" s="86">
        <v>17070.349999999999</v>
      </c>
      <c r="E159" s="86">
        <v>17755.57</v>
      </c>
      <c r="F159" s="86">
        <v>18126.240000000002</v>
      </c>
      <c r="G159" s="86">
        <v>17909.68</v>
      </c>
      <c r="H159" s="86">
        <v>17241.96</v>
      </c>
      <c r="I159" s="86">
        <v>13600.48</v>
      </c>
      <c r="J159" s="86">
        <v>14487.65</v>
      </c>
      <c r="K159" s="86">
        <v>14649.44</v>
      </c>
      <c r="L159" s="86">
        <v>14453.45</v>
      </c>
      <c r="M159" s="86">
        <v>14682.15</v>
      </c>
      <c r="N159" s="86">
        <v>15035.08</v>
      </c>
      <c r="O159" s="86">
        <v>15321.71</v>
      </c>
      <c r="P159" s="86">
        <v>16218.26</v>
      </c>
      <c r="Q159" s="86">
        <v>16944.47</v>
      </c>
      <c r="R159" s="86">
        <v>14950.37</v>
      </c>
      <c r="S159" s="86">
        <v>14993.11</v>
      </c>
      <c r="T159" s="86">
        <v>15063.59</v>
      </c>
      <c r="U159" s="84">
        <f t="shared" si="40"/>
        <v>16.960279999999997</v>
      </c>
      <c r="V159" s="84">
        <f t="shared" si="41"/>
        <v>16.151009999999999</v>
      </c>
      <c r="W159" s="84">
        <f t="shared" si="42"/>
        <v>17.070349999999998</v>
      </c>
      <c r="X159" s="84">
        <f t="shared" si="43"/>
        <v>17.755569999999999</v>
      </c>
      <c r="Y159" s="84">
        <f t="shared" si="44"/>
        <v>18.126240000000003</v>
      </c>
      <c r="Z159" s="84">
        <f t="shared" si="45"/>
        <v>17.909680000000002</v>
      </c>
      <c r="AA159" s="84">
        <f t="shared" si="46"/>
        <v>17.241959999999999</v>
      </c>
      <c r="AB159" s="84">
        <f t="shared" si="47"/>
        <v>13.600479999999999</v>
      </c>
      <c r="AC159" s="84">
        <f t="shared" si="48"/>
        <v>14.48765</v>
      </c>
      <c r="AD159" s="84">
        <f t="shared" si="49"/>
        <v>14.64944</v>
      </c>
      <c r="AE159" s="84">
        <f t="shared" si="50"/>
        <v>14.45345</v>
      </c>
      <c r="AF159" s="84">
        <f t="shared" si="51"/>
        <v>14.68215</v>
      </c>
      <c r="AG159" s="84">
        <f t="shared" si="52"/>
        <v>15.035080000000001</v>
      </c>
      <c r="AH159" s="84">
        <f t="shared" si="53"/>
        <v>15.321709999999999</v>
      </c>
      <c r="AI159" s="84">
        <f t="shared" si="54"/>
        <v>16.218260000000001</v>
      </c>
      <c r="AJ159" s="84">
        <f t="shared" si="55"/>
        <v>16.944470000000003</v>
      </c>
      <c r="AK159" s="84">
        <f t="shared" si="56"/>
        <v>14.950370000000001</v>
      </c>
      <c r="AL159" s="84">
        <f t="shared" si="57"/>
        <v>14.99311</v>
      </c>
      <c r="AM159" s="84">
        <f t="shared" si="58"/>
        <v>15.06359</v>
      </c>
    </row>
    <row r="160" spans="1:39" x14ac:dyDescent="0.2">
      <c r="A160" s="84" t="s">
        <v>169</v>
      </c>
      <c r="B160" s="84" t="s">
        <v>175</v>
      </c>
      <c r="C160" s="84">
        <v>294.38</v>
      </c>
      <c r="D160" s="84" t="s">
        <v>175</v>
      </c>
      <c r="E160" s="84" t="s">
        <v>175</v>
      </c>
      <c r="F160" s="84" t="s">
        <v>175</v>
      </c>
      <c r="G160" s="84" t="s">
        <v>175</v>
      </c>
      <c r="H160" s="84" t="s">
        <v>175</v>
      </c>
      <c r="I160" s="84" t="s">
        <v>175</v>
      </c>
      <c r="J160" s="84" t="s">
        <v>175</v>
      </c>
      <c r="K160" s="84" t="s">
        <v>175</v>
      </c>
      <c r="L160" s="84" t="s">
        <v>175</v>
      </c>
      <c r="M160" s="84" t="s">
        <v>175</v>
      </c>
      <c r="N160" s="84" t="s">
        <v>175</v>
      </c>
      <c r="O160" s="84" t="s">
        <v>175</v>
      </c>
      <c r="P160" s="84" t="s">
        <v>175</v>
      </c>
      <c r="Q160" s="84" t="s">
        <v>175</v>
      </c>
      <c r="R160" s="84" t="s">
        <v>175</v>
      </c>
      <c r="S160" s="84" t="s">
        <v>175</v>
      </c>
      <c r="T160" s="84" t="s">
        <v>175</v>
      </c>
      <c r="U160" s="84" t="e">
        <f t="shared" si="40"/>
        <v>#VALUE!</v>
      </c>
      <c r="V160" s="84">
        <f t="shared" si="41"/>
        <v>0.29437999999999998</v>
      </c>
      <c r="W160" s="84" t="e">
        <f t="shared" si="42"/>
        <v>#VALUE!</v>
      </c>
      <c r="X160" s="84" t="e">
        <f t="shared" si="43"/>
        <v>#VALUE!</v>
      </c>
      <c r="Y160" s="84" t="e">
        <f t="shared" si="44"/>
        <v>#VALUE!</v>
      </c>
      <c r="Z160" s="84" t="e">
        <f t="shared" si="45"/>
        <v>#VALUE!</v>
      </c>
      <c r="AA160" s="84" t="e">
        <f t="shared" si="46"/>
        <v>#VALUE!</v>
      </c>
      <c r="AB160" s="84" t="e">
        <f t="shared" si="47"/>
        <v>#VALUE!</v>
      </c>
      <c r="AC160" s="84" t="e">
        <f t="shared" si="48"/>
        <v>#VALUE!</v>
      </c>
      <c r="AD160" s="84" t="e">
        <f t="shared" si="49"/>
        <v>#VALUE!</v>
      </c>
      <c r="AE160" s="84" t="e">
        <f t="shared" si="50"/>
        <v>#VALUE!</v>
      </c>
      <c r="AF160" s="84" t="e">
        <f t="shared" si="51"/>
        <v>#VALUE!</v>
      </c>
      <c r="AG160" s="84" t="e">
        <f t="shared" si="52"/>
        <v>#VALUE!</v>
      </c>
      <c r="AH160" s="84" t="e">
        <f t="shared" si="53"/>
        <v>#VALUE!</v>
      </c>
      <c r="AI160" s="84" t="e">
        <f t="shared" si="54"/>
        <v>#VALUE!</v>
      </c>
      <c r="AJ160" s="84" t="e">
        <f t="shared" si="55"/>
        <v>#VALUE!</v>
      </c>
      <c r="AK160" s="84" t="e">
        <f t="shared" si="56"/>
        <v>#VALUE!</v>
      </c>
      <c r="AL160" s="84" t="e">
        <f t="shared" si="57"/>
        <v>#VALUE!</v>
      </c>
      <c r="AM160" s="84" t="e">
        <f t="shared" si="58"/>
        <v>#VALUE!</v>
      </c>
    </row>
    <row r="161" spans="1:39" x14ac:dyDescent="0.2">
      <c r="A161" s="84" t="s">
        <v>237</v>
      </c>
      <c r="B161" s="84" t="s">
        <v>175</v>
      </c>
      <c r="C161" s="84" t="s">
        <v>175</v>
      </c>
      <c r="D161" s="84" t="s">
        <v>175</v>
      </c>
      <c r="E161" s="84" t="s">
        <v>175</v>
      </c>
      <c r="F161" s="84" t="s">
        <v>175</v>
      </c>
      <c r="G161" s="84" t="s">
        <v>175</v>
      </c>
      <c r="H161" s="84" t="s">
        <v>175</v>
      </c>
      <c r="I161" s="84" t="s">
        <v>175</v>
      </c>
      <c r="J161" s="84" t="s">
        <v>175</v>
      </c>
      <c r="K161" s="84" t="s">
        <v>175</v>
      </c>
      <c r="L161" s="84" t="s">
        <v>175</v>
      </c>
      <c r="M161" s="84" t="s">
        <v>175</v>
      </c>
      <c r="N161" s="84" t="s">
        <v>175</v>
      </c>
      <c r="O161" s="84" t="s">
        <v>175</v>
      </c>
      <c r="P161" s="84" t="s">
        <v>175</v>
      </c>
      <c r="Q161" s="84" t="s">
        <v>175</v>
      </c>
      <c r="R161" s="84" t="s">
        <v>175</v>
      </c>
      <c r="S161" s="84" t="s">
        <v>175</v>
      </c>
      <c r="T161" s="84" t="s">
        <v>175</v>
      </c>
      <c r="U161" s="84" t="e">
        <f t="shared" si="40"/>
        <v>#VALUE!</v>
      </c>
      <c r="V161" s="84" t="e">
        <f t="shared" si="41"/>
        <v>#VALUE!</v>
      </c>
      <c r="W161" s="84" t="e">
        <f t="shared" si="42"/>
        <v>#VALUE!</v>
      </c>
      <c r="X161" s="84" t="e">
        <f t="shared" si="43"/>
        <v>#VALUE!</v>
      </c>
      <c r="Y161" s="84" t="e">
        <f t="shared" si="44"/>
        <v>#VALUE!</v>
      </c>
      <c r="Z161" s="84" t="e">
        <f t="shared" si="45"/>
        <v>#VALUE!</v>
      </c>
      <c r="AA161" s="84" t="e">
        <f t="shared" si="46"/>
        <v>#VALUE!</v>
      </c>
      <c r="AB161" s="84" t="e">
        <f t="shared" si="47"/>
        <v>#VALUE!</v>
      </c>
      <c r="AC161" s="84" t="e">
        <f t="shared" si="48"/>
        <v>#VALUE!</v>
      </c>
      <c r="AD161" s="84" t="e">
        <f t="shared" si="49"/>
        <v>#VALUE!</v>
      </c>
      <c r="AE161" s="84" t="e">
        <f t="shared" si="50"/>
        <v>#VALUE!</v>
      </c>
      <c r="AF161" s="84" t="e">
        <f t="shared" si="51"/>
        <v>#VALUE!</v>
      </c>
      <c r="AG161" s="84" t="e">
        <f t="shared" si="52"/>
        <v>#VALUE!</v>
      </c>
      <c r="AH161" s="84" t="e">
        <f t="shared" si="53"/>
        <v>#VALUE!</v>
      </c>
      <c r="AI161" s="84" t="e">
        <f t="shared" si="54"/>
        <v>#VALUE!</v>
      </c>
      <c r="AJ161" s="84" t="e">
        <f t="shared" si="55"/>
        <v>#VALUE!</v>
      </c>
      <c r="AK161" s="84" t="e">
        <f t="shared" si="56"/>
        <v>#VALUE!</v>
      </c>
      <c r="AL161" s="84" t="e">
        <f t="shared" si="57"/>
        <v>#VALUE!</v>
      </c>
      <c r="AM161" s="84" t="e">
        <f t="shared" si="58"/>
        <v>#VALUE!</v>
      </c>
    </row>
    <row r="162" spans="1:39" x14ac:dyDescent="0.2">
      <c r="A162" s="84" t="s">
        <v>170</v>
      </c>
      <c r="B162" s="86">
        <v>330366.99</v>
      </c>
      <c r="C162" s="86">
        <v>361221.2</v>
      </c>
      <c r="D162" s="84" t="s">
        <v>175</v>
      </c>
      <c r="E162" s="84" t="s">
        <v>175</v>
      </c>
      <c r="F162" s="84" t="s">
        <v>175</v>
      </c>
      <c r="G162" s="84" t="s">
        <v>175</v>
      </c>
      <c r="H162" s="84" t="s">
        <v>175</v>
      </c>
      <c r="I162" s="84" t="s">
        <v>175</v>
      </c>
      <c r="J162" s="84" t="s">
        <v>175</v>
      </c>
      <c r="K162" s="84" t="s">
        <v>175</v>
      </c>
      <c r="L162" s="84" t="s">
        <v>175</v>
      </c>
      <c r="M162" s="84" t="s">
        <v>175</v>
      </c>
      <c r="N162" s="84" t="s">
        <v>175</v>
      </c>
      <c r="O162" s="84" t="s">
        <v>175</v>
      </c>
      <c r="P162" s="84" t="s">
        <v>175</v>
      </c>
      <c r="Q162" s="84" t="s">
        <v>175</v>
      </c>
      <c r="R162" s="84" t="s">
        <v>175</v>
      </c>
      <c r="S162" s="84" t="s">
        <v>175</v>
      </c>
      <c r="T162" s="84" t="s">
        <v>175</v>
      </c>
      <c r="U162" s="84">
        <f t="shared" si="40"/>
        <v>330.36698999999999</v>
      </c>
      <c r="V162" s="84">
        <f t="shared" si="41"/>
        <v>361.22120000000001</v>
      </c>
      <c r="W162" s="84" t="e">
        <f t="shared" si="42"/>
        <v>#VALUE!</v>
      </c>
      <c r="X162" s="84" t="e">
        <f t="shared" si="43"/>
        <v>#VALUE!</v>
      </c>
      <c r="Y162" s="84" t="e">
        <f t="shared" si="44"/>
        <v>#VALUE!</v>
      </c>
      <c r="Z162" s="84" t="e">
        <f t="shared" si="45"/>
        <v>#VALUE!</v>
      </c>
      <c r="AA162" s="84" t="e">
        <f t="shared" si="46"/>
        <v>#VALUE!</v>
      </c>
      <c r="AB162" s="84" t="e">
        <f t="shared" si="47"/>
        <v>#VALUE!</v>
      </c>
      <c r="AC162" s="84" t="e">
        <f t="shared" si="48"/>
        <v>#VALUE!</v>
      </c>
      <c r="AD162" s="84" t="e">
        <f t="shared" si="49"/>
        <v>#VALUE!</v>
      </c>
      <c r="AE162" s="84" t="e">
        <f t="shared" si="50"/>
        <v>#VALUE!</v>
      </c>
      <c r="AF162" s="84" t="e">
        <f t="shared" si="51"/>
        <v>#VALUE!</v>
      </c>
      <c r="AG162" s="84" t="e">
        <f t="shared" si="52"/>
        <v>#VALUE!</v>
      </c>
      <c r="AH162" s="84" t="e">
        <f t="shared" si="53"/>
        <v>#VALUE!</v>
      </c>
      <c r="AI162" s="84" t="e">
        <f t="shared" si="54"/>
        <v>#VALUE!</v>
      </c>
      <c r="AJ162" s="84" t="e">
        <f t="shared" si="55"/>
        <v>#VALUE!</v>
      </c>
      <c r="AK162" s="84" t="e">
        <f t="shared" si="56"/>
        <v>#VALUE!</v>
      </c>
      <c r="AL162" s="84" t="e">
        <f t="shared" si="57"/>
        <v>#VALUE!</v>
      </c>
      <c r="AM162" s="84" t="e">
        <f t="shared" si="58"/>
        <v>#VALUE!</v>
      </c>
    </row>
    <row r="163" spans="1:39" x14ac:dyDescent="0.2">
      <c r="A163" s="84" t="s">
        <v>238</v>
      </c>
      <c r="B163" s="84" t="s">
        <v>175</v>
      </c>
      <c r="C163" s="84" t="s">
        <v>175</v>
      </c>
      <c r="D163" s="84" t="s">
        <v>175</v>
      </c>
      <c r="E163" s="84" t="s">
        <v>175</v>
      </c>
      <c r="F163" s="84" t="s">
        <v>175</v>
      </c>
      <c r="G163" s="84" t="s">
        <v>175</v>
      </c>
      <c r="H163" s="84" t="s">
        <v>175</v>
      </c>
      <c r="I163" s="84" t="s">
        <v>175</v>
      </c>
      <c r="J163" s="84" t="s">
        <v>175</v>
      </c>
      <c r="K163" s="84" t="s">
        <v>175</v>
      </c>
      <c r="L163" s="84" t="s">
        <v>175</v>
      </c>
      <c r="M163" s="84" t="s">
        <v>175</v>
      </c>
      <c r="N163" s="84" t="s">
        <v>175</v>
      </c>
      <c r="O163" s="84" t="s">
        <v>175</v>
      </c>
      <c r="P163" s="84" t="s">
        <v>175</v>
      </c>
      <c r="Q163" s="84" t="s">
        <v>175</v>
      </c>
      <c r="R163" s="84" t="s">
        <v>175</v>
      </c>
      <c r="S163" s="84" t="s">
        <v>175</v>
      </c>
      <c r="T163" s="84" t="s">
        <v>175</v>
      </c>
      <c r="U163" s="84" t="e">
        <f t="shared" si="40"/>
        <v>#VALUE!</v>
      </c>
      <c r="V163" s="84" t="e">
        <f t="shared" si="41"/>
        <v>#VALUE!</v>
      </c>
      <c r="W163" s="84" t="e">
        <f t="shared" si="42"/>
        <v>#VALUE!</v>
      </c>
      <c r="X163" s="84" t="e">
        <f t="shared" si="43"/>
        <v>#VALUE!</v>
      </c>
      <c r="Y163" s="84" t="e">
        <f t="shared" si="44"/>
        <v>#VALUE!</v>
      </c>
      <c r="Z163" s="84" t="e">
        <f t="shared" si="45"/>
        <v>#VALUE!</v>
      </c>
      <c r="AA163" s="84" t="e">
        <f t="shared" si="46"/>
        <v>#VALUE!</v>
      </c>
      <c r="AB163" s="84" t="e">
        <f t="shared" si="47"/>
        <v>#VALUE!</v>
      </c>
      <c r="AC163" s="84" t="e">
        <f t="shared" si="48"/>
        <v>#VALUE!</v>
      </c>
      <c r="AD163" s="84" t="e">
        <f t="shared" si="49"/>
        <v>#VALUE!</v>
      </c>
      <c r="AE163" s="84" t="e">
        <f t="shared" si="50"/>
        <v>#VALUE!</v>
      </c>
      <c r="AF163" s="84" t="e">
        <f t="shared" si="51"/>
        <v>#VALUE!</v>
      </c>
      <c r="AG163" s="84" t="e">
        <f t="shared" si="52"/>
        <v>#VALUE!</v>
      </c>
      <c r="AH163" s="84" t="e">
        <f t="shared" si="53"/>
        <v>#VALUE!</v>
      </c>
      <c r="AI163" s="84" t="e">
        <f t="shared" si="54"/>
        <v>#VALUE!</v>
      </c>
      <c r="AJ163" s="84" t="e">
        <f t="shared" si="55"/>
        <v>#VALUE!</v>
      </c>
      <c r="AK163" s="84" t="e">
        <f t="shared" si="56"/>
        <v>#VALUE!</v>
      </c>
      <c r="AL163" s="84" t="e">
        <f t="shared" si="57"/>
        <v>#VALUE!</v>
      </c>
      <c r="AM163" s="84" t="e">
        <f t="shared" si="58"/>
        <v>#VALUE!</v>
      </c>
    </row>
    <row r="164" spans="1:39" x14ac:dyDescent="0.2">
      <c r="A164" s="84" t="s">
        <v>30</v>
      </c>
      <c r="B164" s="86">
        <v>260444.44</v>
      </c>
      <c r="C164" s="86">
        <v>284125.55</v>
      </c>
      <c r="D164" s="86">
        <v>298158.90000000002</v>
      </c>
      <c r="E164" s="86">
        <v>289867.88</v>
      </c>
      <c r="F164" s="86">
        <v>301298.99</v>
      </c>
      <c r="G164" s="86">
        <v>309435.84000000003</v>
      </c>
      <c r="H164" s="86">
        <v>334389.75</v>
      </c>
      <c r="I164" s="86">
        <v>348823.68</v>
      </c>
      <c r="J164" s="86">
        <v>345798.55</v>
      </c>
      <c r="K164" s="86">
        <v>363682.89</v>
      </c>
      <c r="L164" s="86">
        <v>372115.69</v>
      </c>
      <c r="M164" s="86">
        <v>385372.19</v>
      </c>
      <c r="N164" s="86">
        <v>399208.92</v>
      </c>
      <c r="O164" s="86">
        <v>391448.64</v>
      </c>
      <c r="P164" s="86">
        <v>397258.64</v>
      </c>
      <c r="Q164" s="86">
        <v>364362.29</v>
      </c>
      <c r="R164" s="86">
        <v>326423.59000000003</v>
      </c>
      <c r="S164" s="86">
        <v>313569.53000000003</v>
      </c>
      <c r="T164" s="86">
        <v>312195.78000000003</v>
      </c>
      <c r="U164" s="84">
        <f t="shared" si="40"/>
        <v>260.44443999999999</v>
      </c>
      <c r="V164" s="84">
        <f t="shared" si="41"/>
        <v>284.12554999999998</v>
      </c>
      <c r="W164" s="84">
        <f t="shared" si="42"/>
        <v>298.15890000000002</v>
      </c>
      <c r="X164" s="84">
        <f t="shared" si="43"/>
        <v>289.86788000000001</v>
      </c>
      <c r="Y164" s="84">
        <f t="shared" si="44"/>
        <v>301.29899</v>
      </c>
      <c r="Z164" s="84">
        <f t="shared" si="45"/>
        <v>309.43584000000004</v>
      </c>
      <c r="AA164" s="84">
        <f t="shared" si="46"/>
        <v>334.38974999999999</v>
      </c>
      <c r="AB164" s="84">
        <f t="shared" si="47"/>
        <v>348.82367999999997</v>
      </c>
      <c r="AC164" s="84">
        <f t="shared" si="48"/>
        <v>345.79854999999998</v>
      </c>
      <c r="AD164" s="84">
        <f t="shared" si="49"/>
        <v>363.68288999999999</v>
      </c>
      <c r="AE164" s="84">
        <f t="shared" si="50"/>
        <v>372.11569000000003</v>
      </c>
      <c r="AF164" s="84">
        <f t="shared" si="51"/>
        <v>385.37218999999999</v>
      </c>
      <c r="AG164" s="84">
        <f t="shared" si="52"/>
        <v>399.20891999999998</v>
      </c>
      <c r="AH164" s="84">
        <f t="shared" si="53"/>
        <v>391.44864000000001</v>
      </c>
      <c r="AI164" s="84">
        <f t="shared" si="54"/>
        <v>397.25864000000001</v>
      </c>
      <c r="AJ164" s="84">
        <f t="shared" si="55"/>
        <v>364.36228999999997</v>
      </c>
      <c r="AK164" s="84">
        <f t="shared" si="56"/>
        <v>326.42359000000005</v>
      </c>
      <c r="AL164" s="84">
        <f t="shared" si="57"/>
        <v>313.56953000000004</v>
      </c>
      <c r="AM164" s="84">
        <f t="shared" si="58"/>
        <v>312.19578000000001</v>
      </c>
    </row>
    <row r="165" spans="1:39" x14ac:dyDescent="0.2">
      <c r="A165" s="84" t="s">
        <v>86</v>
      </c>
      <c r="B165" s="84" t="s">
        <v>175</v>
      </c>
      <c r="C165" s="86">
        <v>57479.96</v>
      </c>
      <c r="D165" s="86">
        <v>408207</v>
      </c>
      <c r="E165" s="84" t="s">
        <v>175</v>
      </c>
      <c r="F165" s="84" t="s">
        <v>175</v>
      </c>
      <c r="G165" s="84" t="s">
        <v>175</v>
      </c>
      <c r="H165" s="84" t="s">
        <v>175</v>
      </c>
      <c r="I165" s="86">
        <v>12588.56</v>
      </c>
      <c r="J165" s="84" t="s">
        <v>175</v>
      </c>
      <c r="K165" s="84" t="s">
        <v>175</v>
      </c>
      <c r="L165" s="84" t="s">
        <v>175</v>
      </c>
      <c r="M165" s="84" t="s">
        <v>175</v>
      </c>
      <c r="N165" s="84" t="s">
        <v>175</v>
      </c>
      <c r="O165" s="84" t="s">
        <v>175</v>
      </c>
      <c r="P165" s="84" t="s">
        <v>175</v>
      </c>
      <c r="Q165" s="84" t="s">
        <v>175</v>
      </c>
      <c r="R165" s="84" t="s">
        <v>175</v>
      </c>
      <c r="S165" s="84" t="s">
        <v>175</v>
      </c>
      <c r="T165" s="84" t="s">
        <v>175</v>
      </c>
      <c r="U165" s="84" t="e">
        <f t="shared" si="40"/>
        <v>#VALUE!</v>
      </c>
      <c r="V165" s="84">
        <f t="shared" si="41"/>
        <v>57.479959999999998</v>
      </c>
      <c r="W165" s="84">
        <f t="shared" si="42"/>
        <v>408.20699999999999</v>
      </c>
      <c r="X165" s="84" t="e">
        <f t="shared" si="43"/>
        <v>#VALUE!</v>
      </c>
      <c r="Y165" s="84" t="e">
        <f t="shared" si="44"/>
        <v>#VALUE!</v>
      </c>
      <c r="Z165" s="84" t="e">
        <f t="shared" si="45"/>
        <v>#VALUE!</v>
      </c>
      <c r="AA165" s="84" t="e">
        <f t="shared" si="46"/>
        <v>#VALUE!</v>
      </c>
      <c r="AB165" s="84">
        <f t="shared" si="47"/>
        <v>12.588559999999999</v>
      </c>
      <c r="AC165" s="84" t="e">
        <f t="shared" si="48"/>
        <v>#VALUE!</v>
      </c>
      <c r="AD165" s="84" t="e">
        <f t="shared" si="49"/>
        <v>#VALUE!</v>
      </c>
      <c r="AE165" s="84" t="e">
        <f t="shared" si="50"/>
        <v>#VALUE!</v>
      </c>
      <c r="AF165" s="84" t="e">
        <f t="shared" si="51"/>
        <v>#VALUE!</v>
      </c>
      <c r="AG165" s="84" t="e">
        <f t="shared" si="52"/>
        <v>#VALUE!</v>
      </c>
      <c r="AH165" s="84" t="e">
        <f t="shared" si="53"/>
        <v>#VALUE!</v>
      </c>
      <c r="AI165" s="84" t="e">
        <f t="shared" si="54"/>
        <v>#VALUE!</v>
      </c>
      <c r="AJ165" s="84" t="e">
        <f t="shared" si="55"/>
        <v>#VALUE!</v>
      </c>
      <c r="AK165" s="84" t="e">
        <f t="shared" si="56"/>
        <v>#VALUE!</v>
      </c>
      <c r="AL165" s="84" t="e">
        <f t="shared" si="57"/>
        <v>#VALUE!</v>
      </c>
      <c r="AM165" s="84" t="e">
        <f t="shared" si="58"/>
        <v>#VALUE!</v>
      </c>
    </row>
    <row r="166" spans="1:39" ht="19.2" customHeight="1" x14ac:dyDescent="0.2">
      <c r="A166" s="84" t="s">
        <v>87</v>
      </c>
      <c r="B166" s="84" t="s">
        <v>175</v>
      </c>
      <c r="C166" s="84" t="s">
        <v>175</v>
      </c>
      <c r="D166" s="86">
        <v>71970</v>
      </c>
      <c r="E166" s="84" t="s">
        <v>175</v>
      </c>
      <c r="F166" s="84" t="s">
        <v>175</v>
      </c>
      <c r="G166" s="84" t="s">
        <v>175</v>
      </c>
      <c r="H166" s="84" t="s">
        <v>175</v>
      </c>
      <c r="I166" s="86">
        <v>77220.600000000006</v>
      </c>
      <c r="J166" s="84" t="s">
        <v>175</v>
      </c>
      <c r="K166" s="84" t="s">
        <v>175</v>
      </c>
      <c r="L166" s="84" t="s">
        <v>175</v>
      </c>
      <c r="M166" s="84" t="s">
        <v>175</v>
      </c>
      <c r="N166" s="84" t="s">
        <v>175</v>
      </c>
      <c r="O166" s="84" t="s">
        <v>175</v>
      </c>
      <c r="P166" s="84" t="s">
        <v>175</v>
      </c>
      <c r="Q166" s="84" t="s">
        <v>175</v>
      </c>
      <c r="R166" s="84" t="s">
        <v>175</v>
      </c>
      <c r="S166" s="84" t="s">
        <v>175</v>
      </c>
      <c r="T166" s="84" t="s">
        <v>175</v>
      </c>
      <c r="U166" s="84" t="e">
        <f t="shared" si="40"/>
        <v>#VALUE!</v>
      </c>
      <c r="V166" s="84" t="e">
        <f t="shared" si="41"/>
        <v>#VALUE!</v>
      </c>
      <c r="W166" s="84">
        <f t="shared" si="42"/>
        <v>71.97</v>
      </c>
      <c r="X166" s="84" t="e">
        <f t="shared" si="43"/>
        <v>#VALUE!</v>
      </c>
      <c r="Y166" s="84" t="e">
        <f t="shared" si="44"/>
        <v>#VALUE!</v>
      </c>
      <c r="Z166" s="84" t="e">
        <f t="shared" si="45"/>
        <v>#VALUE!</v>
      </c>
      <c r="AA166" s="84" t="e">
        <f t="shared" si="46"/>
        <v>#VALUE!</v>
      </c>
      <c r="AB166" s="84">
        <f t="shared" si="47"/>
        <v>77.220600000000005</v>
      </c>
      <c r="AC166" s="84" t="e">
        <f t="shared" si="48"/>
        <v>#VALUE!</v>
      </c>
      <c r="AD166" s="84" t="e">
        <f t="shared" si="49"/>
        <v>#VALUE!</v>
      </c>
      <c r="AE166" s="84" t="e">
        <f t="shared" si="50"/>
        <v>#VALUE!</v>
      </c>
      <c r="AF166" s="84" t="e">
        <f t="shared" si="51"/>
        <v>#VALUE!</v>
      </c>
      <c r="AG166" s="84" t="e">
        <f t="shared" si="52"/>
        <v>#VALUE!</v>
      </c>
      <c r="AH166" s="84" t="e">
        <f t="shared" si="53"/>
        <v>#VALUE!</v>
      </c>
      <c r="AI166" s="84" t="e">
        <f t="shared" si="54"/>
        <v>#VALUE!</v>
      </c>
      <c r="AJ166" s="84" t="e">
        <f t="shared" si="55"/>
        <v>#VALUE!</v>
      </c>
      <c r="AK166" s="84" t="e">
        <f t="shared" si="56"/>
        <v>#VALUE!</v>
      </c>
      <c r="AL166" s="84" t="e">
        <f t="shared" si="57"/>
        <v>#VALUE!</v>
      </c>
      <c r="AM166" s="84" t="e">
        <f t="shared" si="58"/>
        <v>#VALUE!</v>
      </c>
    </row>
    <row r="167" spans="1:39" ht="15" customHeight="1" x14ac:dyDescent="0.2">
      <c r="A167" s="84" t="s">
        <v>138</v>
      </c>
      <c r="B167" s="84" t="s">
        <v>175</v>
      </c>
      <c r="C167" s="84" t="s">
        <v>175</v>
      </c>
      <c r="D167" s="84" t="s">
        <v>175</v>
      </c>
      <c r="E167" s="84" t="s">
        <v>175</v>
      </c>
      <c r="F167" s="84" t="s">
        <v>175</v>
      </c>
      <c r="G167" s="84" t="s">
        <v>175</v>
      </c>
      <c r="H167" s="84" t="s">
        <v>175</v>
      </c>
      <c r="I167" s="84" t="s">
        <v>175</v>
      </c>
      <c r="J167" s="84" t="s">
        <v>175</v>
      </c>
      <c r="K167" s="84" t="s">
        <v>175</v>
      </c>
      <c r="L167" s="86">
        <v>4870.7299999999996</v>
      </c>
      <c r="M167" s="84" t="s">
        <v>175</v>
      </c>
      <c r="N167" s="84" t="s">
        <v>175</v>
      </c>
      <c r="O167" s="84" t="s">
        <v>175</v>
      </c>
      <c r="P167" s="84" t="s">
        <v>175</v>
      </c>
      <c r="Q167" s="84" t="s">
        <v>175</v>
      </c>
      <c r="R167" s="84" t="s">
        <v>175</v>
      </c>
      <c r="S167" s="84" t="s">
        <v>175</v>
      </c>
      <c r="T167" s="84" t="s">
        <v>175</v>
      </c>
      <c r="U167" s="84" t="e">
        <f t="shared" si="40"/>
        <v>#VALUE!</v>
      </c>
      <c r="V167" s="84" t="e">
        <f t="shared" si="41"/>
        <v>#VALUE!</v>
      </c>
      <c r="W167" s="84" t="e">
        <f t="shared" si="42"/>
        <v>#VALUE!</v>
      </c>
      <c r="X167" s="84" t="e">
        <f t="shared" si="43"/>
        <v>#VALUE!</v>
      </c>
      <c r="Y167" s="84" t="e">
        <f t="shared" si="44"/>
        <v>#VALUE!</v>
      </c>
      <c r="Z167" s="84" t="e">
        <f t="shared" si="45"/>
        <v>#VALUE!</v>
      </c>
      <c r="AA167" s="84" t="e">
        <f t="shared" si="46"/>
        <v>#VALUE!</v>
      </c>
      <c r="AB167" s="84" t="e">
        <f t="shared" si="47"/>
        <v>#VALUE!</v>
      </c>
      <c r="AC167" s="84" t="e">
        <f t="shared" si="48"/>
        <v>#VALUE!</v>
      </c>
      <c r="AD167" s="84" t="e">
        <f t="shared" si="49"/>
        <v>#VALUE!</v>
      </c>
      <c r="AE167" s="84">
        <f t="shared" si="50"/>
        <v>4.87073</v>
      </c>
      <c r="AF167" s="84" t="e">
        <f t="shared" si="51"/>
        <v>#VALUE!</v>
      </c>
      <c r="AG167" s="84" t="e">
        <f t="shared" si="52"/>
        <v>#VALUE!</v>
      </c>
      <c r="AH167" s="84" t="e">
        <f t="shared" si="53"/>
        <v>#VALUE!</v>
      </c>
      <c r="AI167" s="84" t="e">
        <f t="shared" si="54"/>
        <v>#VALUE!</v>
      </c>
      <c r="AJ167" s="84" t="e">
        <f t="shared" si="55"/>
        <v>#VALUE!</v>
      </c>
      <c r="AK167" s="84" t="e">
        <f t="shared" si="56"/>
        <v>#VALUE!</v>
      </c>
      <c r="AL167" s="84" t="e">
        <f t="shared" si="57"/>
        <v>#VALUE!</v>
      </c>
      <c r="AM167" s="84" t="e">
        <f t="shared" si="58"/>
        <v>#VALUE!</v>
      </c>
    </row>
    <row r="168" spans="1:39" x14ac:dyDescent="0.2">
      <c r="A168" s="84" t="s">
        <v>88</v>
      </c>
      <c r="B168" s="84" t="s">
        <v>175</v>
      </c>
      <c r="C168" s="86">
        <v>4285.62</v>
      </c>
      <c r="D168" s="84" t="s">
        <v>175</v>
      </c>
      <c r="E168" s="84" t="s">
        <v>175</v>
      </c>
      <c r="F168" s="84" t="s">
        <v>175</v>
      </c>
      <c r="G168" s="84" t="s">
        <v>175</v>
      </c>
      <c r="H168" s="84" t="s">
        <v>175</v>
      </c>
      <c r="I168" s="84" t="s">
        <v>175</v>
      </c>
      <c r="J168" s="84" t="s">
        <v>175</v>
      </c>
      <c r="K168" s="84" t="s">
        <v>175</v>
      </c>
      <c r="L168" s="84" t="s">
        <v>175</v>
      </c>
      <c r="M168" s="84" t="s">
        <v>175</v>
      </c>
      <c r="N168" s="84" t="s">
        <v>175</v>
      </c>
      <c r="O168" s="84" t="s">
        <v>175</v>
      </c>
      <c r="P168" s="84" t="s">
        <v>175</v>
      </c>
      <c r="Q168" s="84" t="s">
        <v>175</v>
      </c>
      <c r="R168" s="84" t="s">
        <v>175</v>
      </c>
      <c r="S168" s="84" t="s">
        <v>175</v>
      </c>
      <c r="T168" s="84" t="s">
        <v>175</v>
      </c>
      <c r="U168" s="84" t="e">
        <f t="shared" si="40"/>
        <v>#VALUE!</v>
      </c>
      <c r="V168" s="84">
        <f t="shared" si="41"/>
        <v>4.2856199999999998</v>
      </c>
      <c r="W168" s="84" t="e">
        <f t="shared" si="42"/>
        <v>#VALUE!</v>
      </c>
      <c r="X168" s="84" t="e">
        <f t="shared" si="43"/>
        <v>#VALUE!</v>
      </c>
      <c r="Y168" s="84" t="e">
        <f t="shared" si="44"/>
        <v>#VALUE!</v>
      </c>
      <c r="Z168" s="84" t="e">
        <f t="shared" si="45"/>
        <v>#VALUE!</v>
      </c>
      <c r="AA168" s="84" t="e">
        <f t="shared" si="46"/>
        <v>#VALUE!</v>
      </c>
      <c r="AB168" s="84" t="e">
        <f t="shared" si="47"/>
        <v>#VALUE!</v>
      </c>
      <c r="AC168" s="84" t="e">
        <f t="shared" si="48"/>
        <v>#VALUE!</v>
      </c>
      <c r="AD168" s="84" t="e">
        <f t="shared" si="49"/>
        <v>#VALUE!</v>
      </c>
      <c r="AE168" s="84" t="e">
        <f t="shared" si="50"/>
        <v>#VALUE!</v>
      </c>
      <c r="AF168" s="84" t="e">
        <f t="shared" si="51"/>
        <v>#VALUE!</v>
      </c>
      <c r="AG168" s="84" t="e">
        <f t="shared" si="52"/>
        <v>#VALUE!</v>
      </c>
      <c r="AH168" s="84" t="e">
        <f t="shared" si="53"/>
        <v>#VALUE!</v>
      </c>
      <c r="AI168" s="84" t="e">
        <f t="shared" si="54"/>
        <v>#VALUE!</v>
      </c>
      <c r="AJ168" s="84" t="e">
        <f t="shared" si="55"/>
        <v>#VALUE!</v>
      </c>
      <c r="AK168" s="84" t="e">
        <f t="shared" si="56"/>
        <v>#VALUE!</v>
      </c>
      <c r="AL168" s="84" t="e">
        <f t="shared" si="57"/>
        <v>#VALUE!</v>
      </c>
      <c r="AM168" s="84" t="e">
        <f t="shared" si="58"/>
        <v>#VALUE!</v>
      </c>
    </row>
    <row r="169" spans="1:39" x14ac:dyDescent="0.2">
      <c r="A169" s="84" t="s">
        <v>32</v>
      </c>
      <c r="B169" s="86">
        <v>34027.339999999997</v>
      </c>
      <c r="C169" s="86">
        <v>40315.99</v>
      </c>
      <c r="D169" s="86">
        <v>36272.629999999997</v>
      </c>
      <c r="E169" s="86">
        <v>38974.5</v>
      </c>
      <c r="F169" s="86">
        <v>34153.839999999997</v>
      </c>
      <c r="G169" s="86">
        <v>33037.85</v>
      </c>
      <c r="H169" s="86">
        <v>29819.23</v>
      </c>
      <c r="I169" s="86">
        <v>26058.67</v>
      </c>
      <c r="J169" s="86">
        <v>28651.57</v>
      </c>
      <c r="K169" s="86">
        <v>28129.66</v>
      </c>
      <c r="L169" s="86">
        <v>30961.51</v>
      </c>
      <c r="M169" s="86">
        <v>35967.1</v>
      </c>
      <c r="N169" s="86">
        <v>36010.559999999998</v>
      </c>
      <c r="O169" s="86">
        <v>31695.65</v>
      </c>
      <c r="P169" s="86">
        <v>30519.8</v>
      </c>
      <c r="Q169" s="86">
        <v>27127.42</v>
      </c>
      <c r="R169" s="86">
        <v>23824.16</v>
      </c>
      <c r="S169" s="86">
        <v>29941.75</v>
      </c>
      <c r="T169" s="86">
        <v>25173.73</v>
      </c>
      <c r="U169" s="84">
        <f t="shared" si="40"/>
        <v>34.027339999999995</v>
      </c>
      <c r="V169" s="84">
        <f t="shared" si="41"/>
        <v>40.315989999999999</v>
      </c>
      <c r="W169" s="84">
        <f t="shared" si="42"/>
        <v>36.272629999999999</v>
      </c>
      <c r="X169" s="84">
        <f t="shared" si="43"/>
        <v>38.974499999999999</v>
      </c>
      <c r="Y169" s="84">
        <f t="shared" si="44"/>
        <v>34.153839999999995</v>
      </c>
      <c r="Z169" s="84">
        <f t="shared" si="45"/>
        <v>33.037849999999999</v>
      </c>
      <c r="AA169" s="84">
        <f t="shared" si="46"/>
        <v>29.819230000000001</v>
      </c>
      <c r="AB169" s="84">
        <f t="shared" si="47"/>
        <v>26.058669999999999</v>
      </c>
      <c r="AC169" s="84">
        <f t="shared" si="48"/>
        <v>28.65157</v>
      </c>
      <c r="AD169" s="84">
        <f t="shared" si="49"/>
        <v>28.129660000000001</v>
      </c>
      <c r="AE169" s="84">
        <f t="shared" si="50"/>
        <v>30.961509999999997</v>
      </c>
      <c r="AF169" s="84">
        <f t="shared" si="51"/>
        <v>35.967100000000002</v>
      </c>
      <c r="AG169" s="84">
        <f t="shared" si="52"/>
        <v>36.010559999999998</v>
      </c>
      <c r="AH169" s="84">
        <f t="shared" si="53"/>
        <v>31.695650000000001</v>
      </c>
      <c r="AI169" s="84">
        <f t="shared" si="54"/>
        <v>30.5198</v>
      </c>
      <c r="AJ169" s="84">
        <f t="shared" si="55"/>
        <v>27.127419999999997</v>
      </c>
      <c r="AK169" s="84">
        <f t="shared" si="56"/>
        <v>23.824159999999999</v>
      </c>
      <c r="AL169" s="84">
        <f t="shared" si="57"/>
        <v>29.941749999999999</v>
      </c>
      <c r="AM169" s="84">
        <f t="shared" si="58"/>
        <v>25.173729999999999</v>
      </c>
    </row>
    <row r="170" spans="1:39" x14ac:dyDescent="0.2">
      <c r="A170" s="84" t="s">
        <v>33</v>
      </c>
      <c r="B170" s="86">
        <v>51078.27</v>
      </c>
      <c r="C170" s="86">
        <v>48463.88</v>
      </c>
      <c r="D170" s="86">
        <v>48536.57</v>
      </c>
      <c r="E170" s="86">
        <v>49583.199999999997</v>
      </c>
      <c r="F170" s="86">
        <v>48168.81</v>
      </c>
      <c r="G170" s="86">
        <v>49735.32</v>
      </c>
      <c r="H170" s="86">
        <v>50565.46</v>
      </c>
      <c r="I170" s="86">
        <v>51833.05</v>
      </c>
      <c r="J170" s="86">
        <v>54137.279999999999</v>
      </c>
      <c r="K170" s="86">
        <v>52748.37</v>
      </c>
      <c r="L170" s="86">
        <v>51477.72</v>
      </c>
      <c r="M170" s="86">
        <v>50892.11</v>
      </c>
      <c r="N170" s="86">
        <v>52329.73</v>
      </c>
      <c r="O170" s="86">
        <v>52248</v>
      </c>
      <c r="P170" s="86">
        <v>50196.46</v>
      </c>
      <c r="Q170" s="86">
        <v>52930.83</v>
      </c>
      <c r="R170" s="86">
        <v>51605.2</v>
      </c>
      <c r="S170" s="86">
        <v>53213.599999999999</v>
      </c>
      <c r="T170" s="86">
        <v>48130.67</v>
      </c>
      <c r="U170" s="84">
        <f t="shared" si="40"/>
        <v>51.078269999999996</v>
      </c>
      <c r="V170" s="84">
        <f t="shared" si="41"/>
        <v>48.463879999999996</v>
      </c>
      <c r="W170" s="84">
        <f t="shared" si="42"/>
        <v>48.536569999999998</v>
      </c>
      <c r="X170" s="84">
        <f t="shared" si="43"/>
        <v>49.583199999999998</v>
      </c>
      <c r="Y170" s="84">
        <f t="shared" si="44"/>
        <v>48.168810000000001</v>
      </c>
      <c r="Z170" s="84">
        <f t="shared" si="45"/>
        <v>49.735320000000002</v>
      </c>
      <c r="AA170" s="84">
        <f t="shared" si="46"/>
        <v>50.565460000000002</v>
      </c>
      <c r="AB170" s="84">
        <f t="shared" si="47"/>
        <v>51.83305</v>
      </c>
      <c r="AC170" s="84">
        <f t="shared" si="48"/>
        <v>54.137279999999997</v>
      </c>
      <c r="AD170" s="84">
        <f t="shared" si="49"/>
        <v>52.748370000000001</v>
      </c>
      <c r="AE170" s="84">
        <f t="shared" si="50"/>
        <v>51.477719999999998</v>
      </c>
      <c r="AF170" s="84">
        <f t="shared" si="51"/>
        <v>50.892110000000002</v>
      </c>
      <c r="AG170" s="84">
        <f t="shared" si="52"/>
        <v>52.329730000000005</v>
      </c>
      <c r="AH170" s="84">
        <f t="shared" si="53"/>
        <v>52.247999999999998</v>
      </c>
      <c r="AI170" s="84">
        <f t="shared" si="54"/>
        <v>50.196460000000002</v>
      </c>
      <c r="AJ170" s="84">
        <f t="shared" si="55"/>
        <v>52.93083</v>
      </c>
      <c r="AK170" s="84">
        <f t="shared" si="56"/>
        <v>51.605199999999996</v>
      </c>
      <c r="AL170" s="84">
        <f t="shared" si="57"/>
        <v>53.2136</v>
      </c>
      <c r="AM170" s="84">
        <f t="shared" si="58"/>
        <v>48.130669999999995</v>
      </c>
    </row>
    <row r="171" spans="1:39" x14ac:dyDescent="0.2">
      <c r="A171" s="84" t="s">
        <v>239</v>
      </c>
      <c r="B171" s="84" t="s">
        <v>175</v>
      </c>
      <c r="C171" s="84" t="s">
        <v>175</v>
      </c>
      <c r="D171" s="84" t="s">
        <v>175</v>
      </c>
      <c r="E171" s="84" t="s">
        <v>175</v>
      </c>
      <c r="F171" s="84" t="s">
        <v>175</v>
      </c>
      <c r="G171" s="84" t="s">
        <v>175</v>
      </c>
      <c r="H171" s="84" t="s">
        <v>175</v>
      </c>
      <c r="I171" s="84" t="s">
        <v>175</v>
      </c>
      <c r="J171" s="84" t="s">
        <v>175</v>
      </c>
      <c r="K171" s="84" t="s">
        <v>175</v>
      </c>
      <c r="L171" s="84" t="s">
        <v>175</v>
      </c>
      <c r="M171" s="84" t="s">
        <v>175</v>
      </c>
      <c r="N171" s="84" t="s">
        <v>175</v>
      </c>
      <c r="O171" s="84" t="s">
        <v>175</v>
      </c>
      <c r="P171" s="84" t="s">
        <v>175</v>
      </c>
      <c r="Q171" s="84" t="s">
        <v>175</v>
      </c>
      <c r="R171" s="84" t="s">
        <v>175</v>
      </c>
      <c r="S171" s="84" t="s">
        <v>175</v>
      </c>
      <c r="T171" s="84" t="s">
        <v>175</v>
      </c>
      <c r="U171" s="84" t="e">
        <f t="shared" si="40"/>
        <v>#VALUE!</v>
      </c>
      <c r="V171" s="84" t="e">
        <f t="shared" si="41"/>
        <v>#VALUE!</v>
      </c>
      <c r="W171" s="84" t="e">
        <f t="shared" si="42"/>
        <v>#VALUE!</v>
      </c>
      <c r="X171" s="84" t="e">
        <f t="shared" si="43"/>
        <v>#VALUE!</v>
      </c>
      <c r="Y171" s="84" t="e">
        <f t="shared" si="44"/>
        <v>#VALUE!</v>
      </c>
      <c r="Z171" s="84" t="e">
        <f t="shared" si="45"/>
        <v>#VALUE!</v>
      </c>
      <c r="AA171" s="84" t="e">
        <f t="shared" si="46"/>
        <v>#VALUE!</v>
      </c>
      <c r="AB171" s="84" t="e">
        <f t="shared" si="47"/>
        <v>#VALUE!</v>
      </c>
      <c r="AC171" s="84" t="e">
        <f t="shared" si="48"/>
        <v>#VALUE!</v>
      </c>
      <c r="AD171" s="84" t="e">
        <f t="shared" si="49"/>
        <v>#VALUE!</v>
      </c>
      <c r="AE171" s="84" t="e">
        <f t="shared" si="50"/>
        <v>#VALUE!</v>
      </c>
      <c r="AF171" s="84" t="e">
        <f t="shared" si="51"/>
        <v>#VALUE!</v>
      </c>
      <c r="AG171" s="84" t="e">
        <f t="shared" si="52"/>
        <v>#VALUE!</v>
      </c>
      <c r="AH171" s="84" t="e">
        <f t="shared" si="53"/>
        <v>#VALUE!</v>
      </c>
      <c r="AI171" s="84" t="e">
        <f t="shared" si="54"/>
        <v>#VALUE!</v>
      </c>
      <c r="AJ171" s="84" t="e">
        <f t="shared" si="55"/>
        <v>#VALUE!</v>
      </c>
      <c r="AK171" s="84" t="e">
        <f t="shared" si="56"/>
        <v>#VALUE!</v>
      </c>
      <c r="AL171" s="84" t="e">
        <f t="shared" si="57"/>
        <v>#VALUE!</v>
      </c>
      <c r="AM171" s="84" t="e">
        <f t="shared" si="58"/>
        <v>#VALUE!</v>
      </c>
    </row>
    <row r="172" spans="1:39" x14ac:dyDescent="0.2">
      <c r="A172" s="84" t="s">
        <v>34</v>
      </c>
      <c r="B172" s="86">
        <v>22265</v>
      </c>
      <c r="C172" s="86">
        <v>10206</v>
      </c>
      <c r="D172" s="86">
        <v>7649</v>
      </c>
      <c r="E172" s="86">
        <v>6013</v>
      </c>
      <c r="F172" s="86">
        <v>6059</v>
      </c>
      <c r="G172" s="86">
        <v>5160</v>
      </c>
      <c r="H172" s="86">
        <v>4896</v>
      </c>
      <c r="I172" s="86">
        <v>4873</v>
      </c>
      <c r="J172" s="86">
        <v>5098</v>
      </c>
      <c r="K172" s="86">
        <v>5264</v>
      </c>
      <c r="L172" s="86">
        <v>5570</v>
      </c>
      <c r="M172" s="86">
        <v>6344</v>
      </c>
      <c r="N172" s="86">
        <v>5812</v>
      </c>
      <c r="O172" s="86">
        <v>6372</v>
      </c>
      <c r="P172" s="86">
        <v>5540</v>
      </c>
      <c r="Q172" s="86">
        <v>5588</v>
      </c>
      <c r="R172" s="86">
        <v>6176</v>
      </c>
      <c r="S172" s="86">
        <v>6092</v>
      </c>
      <c r="T172" s="84" t="s">
        <v>175</v>
      </c>
      <c r="U172" s="84">
        <f t="shared" si="40"/>
        <v>22.265000000000001</v>
      </c>
      <c r="V172" s="84">
        <f t="shared" si="41"/>
        <v>10.206</v>
      </c>
      <c r="W172" s="84">
        <f t="shared" si="42"/>
        <v>7.649</v>
      </c>
      <c r="X172" s="84">
        <f t="shared" si="43"/>
        <v>6.0129999999999999</v>
      </c>
      <c r="Y172" s="84">
        <f t="shared" si="44"/>
        <v>6.0590000000000002</v>
      </c>
      <c r="Z172" s="84">
        <f t="shared" si="45"/>
        <v>5.16</v>
      </c>
      <c r="AA172" s="84">
        <f t="shared" si="46"/>
        <v>4.8959999999999999</v>
      </c>
      <c r="AB172" s="84">
        <f t="shared" si="47"/>
        <v>4.8730000000000002</v>
      </c>
      <c r="AC172" s="84">
        <f t="shared" si="48"/>
        <v>5.0979999999999999</v>
      </c>
      <c r="AD172" s="84">
        <f t="shared" si="49"/>
        <v>5.2640000000000002</v>
      </c>
      <c r="AE172" s="84">
        <f t="shared" si="50"/>
        <v>5.57</v>
      </c>
      <c r="AF172" s="84">
        <f t="shared" si="51"/>
        <v>6.3440000000000003</v>
      </c>
      <c r="AG172" s="84">
        <f t="shared" si="52"/>
        <v>5.8120000000000003</v>
      </c>
      <c r="AH172" s="84">
        <f t="shared" si="53"/>
        <v>6.3719999999999999</v>
      </c>
      <c r="AI172" s="84">
        <f t="shared" si="54"/>
        <v>5.54</v>
      </c>
      <c r="AJ172" s="84">
        <f t="shared" si="55"/>
        <v>5.5880000000000001</v>
      </c>
      <c r="AK172" s="84">
        <f t="shared" si="56"/>
        <v>6.1760000000000002</v>
      </c>
      <c r="AL172" s="84">
        <f t="shared" si="57"/>
        <v>6.0919999999999996</v>
      </c>
      <c r="AM172" s="84" t="e">
        <f t="shared" si="58"/>
        <v>#VALUE!</v>
      </c>
    </row>
    <row r="173" spans="1:39" x14ac:dyDescent="0.2">
      <c r="A173" s="84" t="s">
        <v>139</v>
      </c>
      <c r="B173" s="84" t="s">
        <v>175</v>
      </c>
      <c r="C173" s="86">
        <v>285843.95</v>
      </c>
      <c r="D173" s="84" t="s">
        <v>175</v>
      </c>
      <c r="E173" s="84" t="s">
        <v>175</v>
      </c>
      <c r="F173" s="84" t="s">
        <v>175</v>
      </c>
      <c r="G173" s="84" t="s">
        <v>175</v>
      </c>
      <c r="H173" s="84" t="s">
        <v>175</v>
      </c>
      <c r="I173" s="86">
        <v>229056.37</v>
      </c>
      <c r="J173" s="84" t="s">
        <v>175</v>
      </c>
      <c r="K173" s="84" t="s">
        <v>175</v>
      </c>
      <c r="L173" s="84" t="s">
        <v>175</v>
      </c>
      <c r="M173" s="84" t="s">
        <v>175</v>
      </c>
      <c r="N173" s="84" t="s">
        <v>175</v>
      </c>
      <c r="O173" s="84" t="s">
        <v>175</v>
      </c>
      <c r="P173" s="84" t="s">
        <v>175</v>
      </c>
      <c r="Q173" s="84" t="s">
        <v>175</v>
      </c>
      <c r="R173" s="84" t="s">
        <v>175</v>
      </c>
      <c r="S173" s="84" t="s">
        <v>175</v>
      </c>
      <c r="T173" s="84" t="s">
        <v>175</v>
      </c>
      <c r="U173" s="84" t="e">
        <f t="shared" si="40"/>
        <v>#VALUE!</v>
      </c>
      <c r="V173" s="84">
        <f t="shared" si="41"/>
        <v>285.84395000000001</v>
      </c>
      <c r="W173" s="84" t="e">
        <f t="shared" si="42"/>
        <v>#VALUE!</v>
      </c>
      <c r="X173" s="84" t="e">
        <f t="shared" si="43"/>
        <v>#VALUE!</v>
      </c>
      <c r="Y173" s="84" t="e">
        <f t="shared" si="44"/>
        <v>#VALUE!</v>
      </c>
      <c r="Z173" s="84" t="e">
        <f t="shared" si="45"/>
        <v>#VALUE!</v>
      </c>
      <c r="AA173" s="84" t="e">
        <f t="shared" si="46"/>
        <v>#VALUE!</v>
      </c>
      <c r="AB173" s="84">
        <f t="shared" si="47"/>
        <v>229.05636999999999</v>
      </c>
      <c r="AC173" s="84" t="e">
        <f t="shared" si="48"/>
        <v>#VALUE!</v>
      </c>
      <c r="AD173" s="84" t="e">
        <f t="shared" si="49"/>
        <v>#VALUE!</v>
      </c>
      <c r="AE173" s="84" t="e">
        <f t="shared" si="50"/>
        <v>#VALUE!</v>
      </c>
      <c r="AF173" s="84" t="e">
        <f t="shared" si="51"/>
        <v>#VALUE!</v>
      </c>
      <c r="AG173" s="84" t="e">
        <f t="shared" si="52"/>
        <v>#VALUE!</v>
      </c>
      <c r="AH173" s="84" t="e">
        <f t="shared" si="53"/>
        <v>#VALUE!</v>
      </c>
      <c r="AI173" s="84" t="e">
        <f t="shared" si="54"/>
        <v>#VALUE!</v>
      </c>
      <c r="AJ173" s="84" t="e">
        <f t="shared" si="55"/>
        <v>#VALUE!</v>
      </c>
      <c r="AK173" s="84" t="e">
        <f t="shared" si="56"/>
        <v>#VALUE!</v>
      </c>
      <c r="AL173" s="84" t="e">
        <f t="shared" si="57"/>
        <v>#VALUE!</v>
      </c>
      <c r="AM173" s="84" t="e">
        <f t="shared" si="58"/>
        <v>#VALUE!</v>
      </c>
    </row>
    <row r="174" spans="1:39" x14ac:dyDescent="0.2">
      <c r="A174" s="84" t="s">
        <v>235</v>
      </c>
      <c r="B174" s="86">
        <v>11911.25</v>
      </c>
      <c r="C174" s="86">
        <v>10426.36</v>
      </c>
      <c r="D174" s="86">
        <v>10214.49</v>
      </c>
      <c r="E174" s="86">
        <v>9804.4</v>
      </c>
      <c r="F174" s="86">
        <v>10128.64</v>
      </c>
      <c r="G174" s="86">
        <v>10591.12</v>
      </c>
      <c r="H174" s="86">
        <v>10266.26</v>
      </c>
      <c r="I174" s="86">
        <v>11053.37</v>
      </c>
      <c r="J174" s="86">
        <v>9767.44</v>
      </c>
      <c r="K174" s="86">
        <v>9614.18</v>
      </c>
      <c r="L174" s="86">
        <v>11306.97</v>
      </c>
      <c r="M174" s="86">
        <v>11428.43</v>
      </c>
      <c r="N174" s="86">
        <v>11939.32</v>
      </c>
      <c r="O174" s="86">
        <v>11008.28</v>
      </c>
      <c r="P174" s="86">
        <v>12176.56</v>
      </c>
      <c r="Q174" s="86">
        <v>11710.54</v>
      </c>
      <c r="R174" s="86">
        <v>10340.23</v>
      </c>
      <c r="S174" s="84" t="s">
        <v>175</v>
      </c>
      <c r="T174" s="84" t="s">
        <v>175</v>
      </c>
      <c r="U174" s="84">
        <f t="shared" si="40"/>
        <v>11.911250000000001</v>
      </c>
      <c r="V174" s="84">
        <f t="shared" si="41"/>
        <v>10.426360000000001</v>
      </c>
      <c r="W174" s="84">
        <f t="shared" si="42"/>
        <v>10.21449</v>
      </c>
      <c r="X174" s="84">
        <f t="shared" si="43"/>
        <v>9.8043999999999993</v>
      </c>
      <c r="Y174" s="84">
        <f t="shared" si="44"/>
        <v>10.128639999999999</v>
      </c>
      <c r="Z174" s="84">
        <f t="shared" si="45"/>
        <v>10.59112</v>
      </c>
      <c r="AA174" s="84">
        <f t="shared" si="46"/>
        <v>10.266260000000001</v>
      </c>
      <c r="AB174" s="84">
        <f t="shared" si="47"/>
        <v>11.053370000000001</v>
      </c>
      <c r="AC174" s="84">
        <f t="shared" si="48"/>
        <v>9.7674400000000006</v>
      </c>
      <c r="AD174" s="84">
        <f t="shared" si="49"/>
        <v>9.6141800000000011</v>
      </c>
      <c r="AE174" s="84">
        <f t="shared" si="50"/>
        <v>11.30697</v>
      </c>
      <c r="AF174" s="84">
        <f t="shared" si="51"/>
        <v>11.428430000000001</v>
      </c>
      <c r="AG174" s="84">
        <f t="shared" si="52"/>
        <v>11.93932</v>
      </c>
      <c r="AH174" s="84">
        <f t="shared" si="53"/>
        <v>11.008280000000001</v>
      </c>
      <c r="AI174" s="84">
        <f t="shared" si="54"/>
        <v>12.17656</v>
      </c>
      <c r="AJ174" s="84">
        <f t="shared" si="55"/>
        <v>11.710540000000002</v>
      </c>
      <c r="AK174" s="84">
        <f t="shared" si="56"/>
        <v>10.34023</v>
      </c>
      <c r="AL174" s="84" t="e">
        <f t="shared" si="57"/>
        <v>#VALUE!</v>
      </c>
      <c r="AM174" s="84" t="e">
        <f t="shared" si="58"/>
        <v>#VALUE!</v>
      </c>
    </row>
    <row r="175" spans="1:39" x14ac:dyDescent="0.2">
      <c r="A175" s="84" t="s">
        <v>236</v>
      </c>
      <c r="B175" s="84" t="s">
        <v>175</v>
      </c>
      <c r="C175" s="84" t="s">
        <v>175</v>
      </c>
      <c r="D175" s="84" t="s">
        <v>175</v>
      </c>
      <c r="E175" s="84" t="s">
        <v>175</v>
      </c>
      <c r="F175" s="84" t="s">
        <v>175</v>
      </c>
      <c r="G175" s="84" t="s">
        <v>175</v>
      </c>
      <c r="H175" s="84" t="s">
        <v>175</v>
      </c>
      <c r="I175" s="84" t="s">
        <v>175</v>
      </c>
      <c r="J175" s="84" t="s">
        <v>175</v>
      </c>
      <c r="K175" s="84" t="s">
        <v>175</v>
      </c>
      <c r="L175" s="84" t="s">
        <v>175</v>
      </c>
      <c r="M175" s="84" t="s">
        <v>175</v>
      </c>
      <c r="N175" s="84" t="s">
        <v>175</v>
      </c>
      <c r="O175" s="84" t="s">
        <v>175</v>
      </c>
      <c r="P175" s="84" t="s">
        <v>175</v>
      </c>
      <c r="Q175" s="84" t="s">
        <v>175</v>
      </c>
      <c r="R175" s="84" t="s">
        <v>175</v>
      </c>
      <c r="S175" s="86">
        <v>1482.62</v>
      </c>
      <c r="T175" s="84" t="s">
        <v>175</v>
      </c>
      <c r="U175" s="84" t="e">
        <f t="shared" si="40"/>
        <v>#VALUE!</v>
      </c>
      <c r="V175" s="84" t="e">
        <f t="shared" si="41"/>
        <v>#VALUE!</v>
      </c>
      <c r="W175" s="84" t="e">
        <f t="shared" si="42"/>
        <v>#VALUE!</v>
      </c>
      <c r="X175" s="84" t="e">
        <f t="shared" si="43"/>
        <v>#VALUE!</v>
      </c>
      <c r="Y175" s="84" t="e">
        <f t="shared" si="44"/>
        <v>#VALUE!</v>
      </c>
      <c r="Z175" s="84" t="e">
        <f t="shared" si="45"/>
        <v>#VALUE!</v>
      </c>
      <c r="AA175" s="84" t="e">
        <f t="shared" si="46"/>
        <v>#VALUE!</v>
      </c>
      <c r="AB175" s="84" t="e">
        <f t="shared" si="47"/>
        <v>#VALUE!</v>
      </c>
      <c r="AC175" s="84" t="e">
        <f t="shared" si="48"/>
        <v>#VALUE!</v>
      </c>
      <c r="AD175" s="84" t="e">
        <f t="shared" si="49"/>
        <v>#VALUE!</v>
      </c>
      <c r="AE175" s="84" t="e">
        <f t="shared" si="50"/>
        <v>#VALUE!</v>
      </c>
      <c r="AF175" s="84" t="e">
        <f t="shared" si="51"/>
        <v>#VALUE!</v>
      </c>
      <c r="AG175" s="84" t="e">
        <f t="shared" si="52"/>
        <v>#VALUE!</v>
      </c>
      <c r="AH175" s="84" t="e">
        <f t="shared" si="53"/>
        <v>#VALUE!</v>
      </c>
      <c r="AI175" s="84" t="e">
        <f t="shared" si="54"/>
        <v>#VALUE!</v>
      </c>
      <c r="AJ175" s="84" t="e">
        <f t="shared" si="55"/>
        <v>#VALUE!</v>
      </c>
      <c r="AK175" s="84" t="e">
        <f t="shared" si="56"/>
        <v>#VALUE!</v>
      </c>
      <c r="AL175" s="84">
        <f t="shared" si="57"/>
        <v>1.4826199999999998</v>
      </c>
      <c r="AM175" s="84" t="e">
        <f t="shared" si="58"/>
        <v>#VALUE!</v>
      </c>
    </row>
    <row r="176" spans="1:39" x14ac:dyDescent="0.2">
      <c r="A176" s="84" t="s">
        <v>89</v>
      </c>
      <c r="B176" s="84" t="s">
        <v>175</v>
      </c>
      <c r="C176" s="86">
        <v>23182.36</v>
      </c>
      <c r="D176" s="86">
        <v>25292.400000000001</v>
      </c>
      <c r="E176" s="86">
        <v>28546.880000000001</v>
      </c>
      <c r="F176" s="86">
        <v>33411.5</v>
      </c>
      <c r="G176" s="86">
        <v>34406.61</v>
      </c>
      <c r="H176" s="84" t="s">
        <v>175</v>
      </c>
      <c r="I176" s="86">
        <v>13246.47</v>
      </c>
      <c r="J176" s="84" t="s">
        <v>175</v>
      </c>
      <c r="K176" s="84" t="s">
        <v>175</v>
      </c>
      <c r="L176" s="84" t="s">
        <v>175</v>
      </c>
      <c r="M176" s="84" t="s">
        <v>175</v>
      </c>
      <c r="N176" s="84" t="s">
        <v>175</v>
      </c>
      <c r="O176" s="84" t="s">
        <v>175</v>
      </c>
      <c r="P176" s="84" t="s">
        <v>175</v>
      </c>
      <c r="Q176" s="84" t="s">
        <v>175</v>
      </c>
      <c r="R176" s="84" t="s">
        <v>175</v>
      </c>
      <c r="S176" s="84" t="s">
        <v>175</v>
      </c>
      <c r="T176" s="84" t="s">
        <v>175</v>
      </c>
      <c r="U176" s="84" t="e">
        <f t="shared" si="40"/>
        <v>#VALUE!</v>
      </c>
      <c r="V176" s="84">
        <f t="shared" si="41"/>
        <v>23.182359999999999</v>
      </c>
      <c r="W176" s="84">
        <f t="shared" si="42"/>
        <v>25.292400000000001</v>
      </c>
      <c r="X176" s="84">
        <f t="shared" si="43"/>
        <v>28.546880000000002</v>
      </c>
      <c r="Y176" s="84">
        <f t="shared" si="44"/>
        <v>33.411499999999997</v>
      </c>
      <c r="Z176" s="84">
        <f t="shared" si="45"/>
        <v>34.406610000000001</v>
      </c>
      <c r="AA176" s="84" t="e">
        <f t="shared" si="46"/>
        <v>#VALUE!</v>
      </c>
      <c r="AB176" s="84">
        <f t="shared" si="47"/>
        <v>13.246469999999999</v>
      </c>
      <c r="AC176" s="84" t="e">
        <f t="shared" si="48"/>
        <v>#VALUE!</v>
      </c>
      <c r="AD176" s="84" t="e">
        <f t="shared" si="49"/>
        <v>#VALUE!</v>
      </c>
      <c r="AE176" s="84" t="e">
        <f t="shared" si="50"/>
        <v>#VALUE!</v>
      </c>
      <c r="AF176" s="84" t="e">
        <f t="shared" si="51"/>
        <v>#VALUE!</v>
      </c>
      <c r="AG176" s="84" t="e">
        <f t="shared" si="52"/>
        <v>#VALUE!</v>
      </c>
      <c r="AH176" s="84" t="e">
        <f t="shared" si="53"/>
        <v>#VALUE!</v>
      </c>
      <c r="AI176" s="84" t="e">
        <f t="shared" si="54"/>
        <v>#VALUE!</v>
      </c>
      <c r="AJ176" s="84" t="e">
        <f t="shared" si="55"/>
        <v>#VALUE!</v>
      </c>
      <c r="AK176" s="84" t="e">
        <f t="shared" si="56"/>
        <v>#VALUE!</v>
      </c>
      <c r="AL176" s="84" t="e">
        <f t="shared" si="57"/>
        <v>#VALUE!</v>
      </c>
      <c r="AM176" s="84" t="e">
        <f t="shared" si="58"/>
        <v>#VALUE!</v>
      </c>
    </row>
    <row r="177" spans="1:39" x14ac:dyDescent="0.2">
      <c r="A177" s="84" t="s">
        <v>140</v>
      </c>
      <c r="B177" s="84" t="s">
        <v>175</v>
      </c>
      <c r="C177" s="84">
        <v>-80.41</v>
      </c>
      <c r="D177" s="84" t="s">
        <v>175</v>
      </c>
      <c r="E177" s="84" t="s">
        <v>175</v>
      </c>
      <c r="F177" s="84" t="s">
        <v>175</v>
      </c>
      <c r="G177" s="84" t="s">
        <v>175</v>
      </c>
      <c r="H177" s="84" t="s">
        <v>175</v>
      </c>
      <c r="I177" s="86">
        <v>-1585.2</v>
      </c>
      <c r="J177" s="84" t="s">
        <v>175</v>
      </c>
      <c r="K177" s="84" t="s">
        <v>175</v>
      </c>
      <c r="L177" s="84" t="s">
        <v>175</v>
      </c>
      <c r="M177" s="84" t="s">
        <v>175</v>
      </c>
      <c r="N177" s="84" t="s">
        <v>175</v>
      </c>
      <c r="O177" s="84" t="s">
        <v>175</v>
      </c>
      <c r="P177" s="84" t="s">
        <v>175</v>
      </c>
      <c r="Q177" s="84" t="s">
        <v>175</v>
      </c>
      <c r="R177" s="84" t="s">
        <v>175</v>
      </c>
      <c r="S177" s="84" t="s">
        <v>175</v>
      </c>
      <c r="T177" s="84" t="s">
        <v>175</v>
      </c>
      <c r="U177" s="84" t="e">
        <f t="shared" si="40"/>
        <v>#VALUE!</v>
      </c>
      <c r="V177" s="84">
        <f t="shared" si="41"/>
        <v>-8.0409999999999995E-2</v>
      </c>
      <c r="W177" s="84" t="e">
        <f t="shared" si="42"/>
        <v>#VALUE!</v>
      </c>
      <c r="X177" s="84" t="e">
        <f t="shared" si="43"/>
        <v>#VALUE!</v>
      </c>
      <c r="Y177" s="84" t="e">
        <f t="shared" si="44"/>
        <v>#VALUE!</v>
      </c>
      <c r="Z177" s="84" t="e">
        <f t="shared" si="45"/>
        <v>#VALUE!</v>
      </c>
      <c r="AA177" s="84" t="e">
        <f t="shared" si="46"/>
        <v>#VALUE!</v>
      </c>
      <c r="AB177" s="84">
        <f t="shared" si="47"/>
        <v>-1.5851999999999999</v>
      </c>
      <c r="AC177" s="84" t="e">
        <f t="shared" si="48"/>
        <v>#VALUE!</v>
      </c>
      <c r="AD177" s="84" t="e">
        <f t="shared" si="49"/>
        <v>#VALUE!</v>
      </c>
      <c r="AE177" s="84" t="e">
        <f t="shared" si="50"/>
        <v>#VALUE!</v>
      </c>
      <c r="AF177" s="84" t="e">
        <f t="shared" si="51"/>
        <v>#VALUE!</v>
      </c>
      <c r="AG177" s="84" t="e">
        <f t="shared" si="52"/>
        <v>#VALUE!</v>
      </c>
      <c r="AH177" s="84" t="e">
        <f t="shared" si="53"/>
        <v>#VALUE!</v>
      </c>
      <c r="AI177" s="84" t="e">
        <f t="shared" si="54"/>
        <v>#VALUE!</v>
      </c>
      <c r="AJ177" s="84" t="e">
        <f t="shared" si="55"/>
        <v>#VALUE!</v>
      </c>
      <c r="AK177" s="84" t="e">
        <f t="shared" si="56"/>
        <v>#VALUE!</v>
      </c>
      <c r="AL177" s="84" t="e">
        <f t="shared" si="57"/>
        <v>#VALUE!</v>
      </c>
      <c r="AM177" s="84" t="e">
        <f t="shared" si="58"/>
        <v>#VALUE!</v>
      </c>
    </row>
    <row r="178" spans="1:39" x14ac:dyDescent="0.2">
      <c r="A178" s="84" t="s">
        <v>90</v>
      </c>
      <c r="B178" s="86">
        <v>14510.03</v>
      </c>
      <c r="C178" s="84" t="s">
        <v>175</v>
      </c>
      <c r="D178" s="84" t="s">
        <v>175</v>
      </c>
      <c r="E178" s="84" t="s">
        <v>175</v>
      </c>
      <c r="F178" s="84" t="s">
        <v>175</v>
      </c>
      <c r="G178" s="84" t="s">
        <v>175</v>
      </c>
      <c r="H178" s="84" t="s">
        <v>175</v>
      </c>
      <c r="I178" s="84" t="s">
        <v>175</v>
      </c>
      <c r="J178" s="84" t="s">
        <v>175</v>
      </c>
      <c r="K178" s="84" t="s">
        <v>175</v>
      </c>
      <c r="L178" s="84" t="s">
        <v>175</v>
      </c>
      <c r="M178" s="84" t="s">
        <v>175</v>
      </c>
      <c r="N178" s="84" t="s">
        <v>175</v>
      </c>
      <c r="O178" s="84" t="s">
        <v>175</v>
      </c>
      <c r="P178" s="84" t="s">
        <v>175</v>
      </c>
      <c r="Q178" s="84" t="s">
        <v>175</v>
      </c>
      <c r="R178" s="84" t="s">
        <v>175</v>
      </c>
      <c r="S178" s="84" t="s">
        <v>175</v>
      </c>
      <c r="T178" s="84" t="s">
        <v>175</v>
      </c>
      <c r="U178" s="84">
        <f t="shared" si="40"/>
        <v>14.51003</v>
      </c>
      <c r="V178" s="84" t="e">
        <f t="shared" si="41"/>
        <v>#VALUE!</v>
      </c>
      <c r="W178" s="84" t="e">
        <f t="shared" si="42"/>
        <v>#VALUE!</v>
      </c>
      <c r="X178" s="84" t="e">
        <f t="shared" si="43"/>
        <v>#VALUE!</v>
      </c>
      <c r="Y178" s="84" t="e">
        <f t="shared" si="44"/>
        <v>#VALUE!</v>
      </c>
      <c r="Z178" s="84" t="e">
        <f t="shared" si="45"/>
        <v>#VALUE!</v>
      </c>
      <c r="AA178" s="84" t="e">
        <f t="shared" si="46"/>
        <v>#VALUE!</v>
      </c>
      <c r="AB178" s="84" t="e">
        <f t="shared" si="47"/>
        <v>#VALUE!</v>
      </c>
      <c r="AC178" s="84" t="e">
        <f t="shared" si="48"/>
        <v>#VALUE!</v>
      </c>
      <c r="AD178" s="84" t="e">
        <f t="shared" si="49"/>
        <v>#VALUE!</v>
      </c>
      <c r="AE178" s="84" t="e">
        <f t="shared" si="50"/>
        <v>#VALUE!</v>
      </c>
      <c r="AF178" s="84" t="e">
        <f t="shared" si="51"/>
        <v>#VALUE!</v>
      </c>
      <c r="AG178" s="84" t="e">
        <f t="shared" si="52"/>
        <v>#VALUE!</v>
      </c>
      <c r="AH178" s="84" t="e">
        <f t="shared" si="53"/>
        <v>#VALUE!</v>
      </c>
      <c r="AI178" s="84" t="e">
        <f t="shared" si="54"/>
        <v>#VALUE!</v>
      </c>
      <c r="AJ178" s="84" t="e">
        <f t="shared" si="55"/>
        <v>#VALUE!</v>
      </c>
      <c r="AK178" s="84" t="e">
        <f t="shared" si="56"/>
        <v>#VALUE!</v>
      </c>
      <c r="AL178" s="84" t="e">
        <f t="shared" si="57"/>
        <v>#VALUE!</v>
      </c>
      <c r="AM178" s="84" t="e">
        <f t="shared" si="58"/>
        <v>#VALUE!</v>
      </c>
    </row>
    <row r="179" spans="1:39" x14ac:dyDescent="0.2">
      <c r="A179" s="84" t="s">
        <v>91</v>
      </c>
      <c r="B179" s="84" t="s">
        <v>175</v>
      </c>
      <c r="C179" s="86">
        <v>23368.06</v>
      </c>
      <c r="D179" s="84" t="s">
        <v>175</v>
      </c>
      <c r="E179" s="84" t="s">
        <v>175</v>
      </c>
      <c r="F179" s="84" t="s">
        <v>175</v>
      </c>
      <c r="G179" s="84" t="s">
        <v>175</v>
      </c>
      <c r="H179" s="84" t="s">
        <v>175</v>
      </c>
      <c r="I179" s="86">
        <v>32095.86</v>
      </c>
      <c r="J179" s="84" t="s">
        <v>175</v>
      </c>
      <c r="K179" s="84" t="s">
        <v>175</v>
      </c>
      <c r="L179" s="84" t="s">
        <v>175</v>
      </c>
      <c r="M179" s="84" t="s">
        <v>175</v>
      </c>
      <c r="N179" s="84" t="s">
        <v>175</v>
      </c>
      <c r="O179" s="84" t="s">
        <v>175</v>
      </c>
      <c r="P179" s="84" t="s">
        <v>175</v>
      </c>
      <c r="Q179" s="84" t="s">
        <v>175</v>
      </c>
      <c r="R179" s="84" t="s">
        <v>175</v>
      </c>
      <c r="S179" s="84" t="s">
        <v>175</v>
      </c>
      <c r="T179" s="84" t="s">
        <v>175</v>
      </c>
      <c r="U179" s="84" t="e">
        <f t="shared" si="40"/>
        <v>#VALUE!</v>
      </c>
      <c r="V179" s="84">
        <f t="shared" si="41"/>
        <v>23.36806</v>
      </c>
      <c r="W179" s="84" t="e">
        <f t="shared" si="42"/>
        <v>#VALUE!</v>
      </c>
      <c r="X179" s="84" t="e">
        <f t="shared" si="43"/>
        <v>#VALUE!</v>
      </c>
      <c r="Y179" s="84" t="e">
        <f t="shared" si="44"/>
        <v>#VALUE!</v>
      </c>
      <c r="Z179" s="84" t="e">
        <f t="shared" si="45"/>
        <v>#VALUE!</v>
      </c>
      <c r="AA179" s="84" t="e">
        <f t="shared" si="46"/>
        <v>#VALUE!</v>
      </c>
      <c r="AB179" s="84">
        <f t="shared" si="47"/>
        <v>32.095860000000002</v>
      </c>
      <c r="AC179" s="84" t="e">
        <f t="shared" si="48"/>
        <v>#VALUE!</v>
      </c>
      <c r="AD179" s="84" t="e">
        <f t="shared" si="49"/>
        <v>#VALUE!</v>
      </c>
      <c r="AE179" s="84" t="e">
        <f t="shared" si="50"/>
        <v>#VALUE!</v>
      </c>
      <c r="AF179" s="84" t="e">
        <f t="shared" si="51"/>
        <v>#VALUE!</v>
      </c>
      <c r="AG179" s="84" t="e">
        <f t="shared" si="52"/>
        <v>#VALUE!</v>
      </c>
      <c r="AH179" s="84" t="e">
        <f t="shared" si="53"/>
        <v>#VALUE!</v>
      </c>
      <c r="AI179" s="84" t="e">
        <f t="shared" si="54"/>
        <v>#VALUE!</v>
      </c>
      <c r="AJ179" s="84" t="e">
        <f t="shared" si="55"/>
        <v>#VALUE!</v>
      </c>
      <c r="AK179" s="84" t="e">
        <f t="shared" si="56"/>
        <v>#VALUE!</v>
      </c>
      <c r="AL179" s="84" t="e">
        <f t="shared" si="57"/>
        <v>#VALUE!</v>
      </c>
      <c r="AM179" s="84" t="e">
        <f t="shared" si="58"/>
        <v>#VALUE!</v>
      </c>
    </row>
    <row r="180" spans="1:39" x14ac:dyDescent="0.2">
      <c r="A180" s="84" t="s">
        <v>92</v>
      </c>
      <c r="B180" s="86">
        <v>144364.14000000001</v>
      </c>
      <c r="C180" s="86">
        <v>170653.09</v>
      </c>
      <c r="D180" s="86">
        <v>191249.07</v>
      </c>
      <c r="E180" s="86">
        <v>212100.22</v>
      </c>
      <c r="F180" s="86">
        <v>223891.55</v>
      </c>
      <c r="G180" s="86">
        <v>224487.9</v>
      </c>
      <c r="H180" s="86">
        <v>224571.55</v>
      </c>
      <c r="I180" s="86">
        <v>248032.23</v>
      </c>
      <c r="J180" s="86">
        <v>227044.7</v>
      </c>
      <c r="K180" s="86">
        <v>235976.74</v>
      </c>
      <c r="L180" s="86">
        <v>250924.3</v>
      </c>
      <c r="M180" s="86">
        <v>260654.11</v>
      </c>
      <c r="N180" s="86">
        <v>281011.58</v>
      </c>
      <c r="O180" s="86">
        <v>298826.07</v>
      </c>
      <c r="P180" s="86">
        <v>330177.58</v>
      </c>
      <c r="Q180" s="86">
        <v>312133.69</v>
      </c>
      <c r="R180" s="86">
        <v>314800.38</v>
      </c>
      <c r="S180" s="86">
        <v>345646.57</v>
      </c>
      <c r="T180" s="86">
        <v>363264.68</v>
      </c>
      <c r="U180" s="84">
        <f t="shared" si="40"/>
        <v>144.36414000000002</v>
      </c>
      <c r="V180" s="84">
        <f t="shared" si="41"/>
        <v>170.65308999999999</v>
      </c>
      <c r="W180" s="84">
        <f t="shared" si="42"/>
        <v>191.24907000000002</v>
      </c>
      <c r="X180" s="84">
        <f t="shared" si="43"/>
        <v>212.10022000000001</v>
      </c>
      <c r="Y180" s="84">
        <f t="shared" si="44"/>
        <v>223.89155</v>
      </c>
      <c r="Z180" s="84">
        <f t="shared" si="45"/>
        <v>224.4879</v>
      </c>
      <c r="AA180" s="84">
        <f t="shared" si="46"/>
        <v>224.57155</v>
      </c>
      <c r="AB180" s="84">
        <f t="shared" si="47"/>
        <v>248.03223</v>
      </c>
      <c r="AC180" s="84">
        <f t="shared" si="48"/>
        <v>227.04470000000001</v>
      </c>
      <c r="AD180" s="84">
        <f t="shared" si="49"/>
        <v>235.97673999999998</v>
      </c>
      <c r="AE180" s="84">
        <f t="shared" si="50"/>
        <v>250.92429999999999</v>
      </c>
      <c r="AF180" s="84">
        <f t="shared" si="51"/>
        <v>260.65411</v>
      </c>
      <c r="AG180" s="84">
        <f t="shared" si="52"/>
        <v>281.01158000000004</v>
      </c>
      <c r="AH180" s="84">
        <f t="shared" si="53"/>
        <v>298.82607000000002</v>
      </c>
      <c r="AI180" s="84">
        <f t="shared" si="54"/>
        <v>330.17758000000003</v>
      </c>
      <c r="AJ180" s="84">
        <f t="shared" si="55"/>
        <v>312.13369</v>
      </c>
      <c r="AK180" s="84">
        <f t="shared" si="56"/>
        <v>314.80038000000002</v>
      </c>
      <c r="AL180" s="84">
        <f t="shared" si="57"/>
        <v>345.64657</v>
      </c>
      <c r="AM180" s="84">
        <f t="shared" si="58"/>
        <v>363.26468</v>
      </c>
    </row>
    <row r="181" spans="1:39" x14ac:dyDescent="0.2">
      <c r="A181" s="84" t="s">
        <v>93</v>
      </c>
      <c r="B181" s="84" t="s">
        <v>175</v>
      </c>
      <c r="C181" s="86">
        <v>34901.24</v>
      </c>
      <c r="D181" s="84" t="s">
        <v>175</v>
      </c>
      <c r="E181" s="84" t="s">
        <v>175</v>
      </c>
      <c r="F181" s="84" t="s">
        <v>175</v>
      </c>
      <c r="G181" s="84" t="s">
        <v>175</v>
      </c>
      <c r="H181" s="84" t="s">
        <v>175</v>
      </c>
      <c r="I181" s="86">
        <v>50102.29</v>
      </c>
      <c r="J181" s="84" t="s">
        <v>175</v>
      </c>
      <c r="K181" s="84" t="s">
        <v>175</v>
      </c>
      <c r="L181" s="84" t="s">
        <v>175</v>
      </c>
      <c r="M181" s="86">
        <v>74578.52</v>
      </c>
      <c r="N181" s="84" t="s">
        <v>175</v>
      </c>
      <c r="O181" s="84" t="s">
        <v>175</v>
      </c>
      <c r="P181" s="84" t="s">
        <v>175</v>
      </c>
      <c r="Q181" s="84" t="s">
        <v>175</v>
      </c>
      <c r="R181" s="84" t="s">
        <v>175</v>
      </c>
      <c r="S181" s="84" t="s">
        <v>175</v>
      </c>
      <c r="T181" s="84" t="s">
        <v>175</v>
      </c>
      <c r="U181" s="84" t="e">
        <f t="shared" si="40"/>
        <v>#VALUE!</v>
      </c>
      <c r="V181" s="84">
        <f t="shared" si="41"/>
        <v>34.901240000000001</v>
      </c>
      <c r="W181" s="84" t="e">
        <f t="shared" si="42"/>
        <v>#VALUE!</v>
      </c>
      <c r="X181" s="84" t="e">
        <f t="shared" si="43"/>
        <v>#VALUE!</v>
      </c>
      <c r="Y181" s="84" t="e">
        <f t="shared" si="44"/>
        <v>#VALUE!</v>
      </c>
      <c r="Z181" s="84" t="e">
        <f t="shared" si="45"/>
        <v>#VALUE!</v>
      </c>
      <c r="AA181" s="84" t="e">
        <f t="shared" si="46"/>
        <v>#VALUE!</v>
      </c>
      <c r="AB181" s="84">
        <f t="shared" si="47"/>
        <v>50.102290000000004</v>
      </c>
      <c r="AC181" s="84" t="e">
        <f t="shared" si="48"/>
        <v>#VALUE!</v>
      </c>
      <c r="AD181" s="84" t="e">
        <f t="shared" si="49"/>
        <v>#VALUE!</v>
      </c>
      <c r="AE181" s="84" t="e">
        <f t="shared" si="50"/>
        <v>#VALUE!</v>
      </c>
      <c r="AF181" s="84">
        <f t="shared" si="51"/>
        <v>74.578519999999997</v>
      </c>
      <c r="AG181" s="84" t="e">
        <f t="shared" si="52"/>
        <v>#VALUE!</v>
      </c>
      <c r="AH181" s="84" t="e">
        <f t="shared" si="53"/>
        <v>#VALUE!</v>
      </c>
      <c r="AI181" s="84" t="e">
        <f t="shared" si="54"/>
        <v>#VALUE!</v>
      </c>
      <c r="AJ181" s="84" t="e">
        <f t="shared" si="55"/>
        <v>#VALUE!</v>
      </c>
      <c r="AK181" s="84" t="e">
        <f t="shared" si="56"/>
        <v>#VALUE!</v>
      </c>
      <c r="AL181" s="84" t="e">
        <f t="shared" si="57"/>
        <v>#VALUE!</v>
      </c>
      <c r="AM181" s="84" t="e">
        <f t="shared" si="58"/>
        <v>#VALUE!</v>
      </c>
    </row>
    <row r="182" spans="1:39" x14ac:dyDescent="0.2">
      <c r="A182" s="84" t="s">
        <v>172</v>
      </c>
      <c r="B182" s="84" t="s">
        <v>175</v>
      </c>
      <c r="C182" s="84">
        <v>5.56</v>
      </c>
      <c r="D182" s="84" t="s">
        <v>175</v>
      </c>
      <c r="E182" s="84" t="s">
        <v>175</v>
      </c>
      <c r="F182" s="84" t="s">
        <v>175</v>
      </c>
      <c r="G182" s="84" t="s">
        <v>175</v>
      </c>
      <c r="H182" s="84" t="s">
        <v>175</v>
      </c>
      <c r="I182" s="84" t="s">
        <v>175</v>
      </c>
      <c r="J182" s="84" t="s">
        <v>175</v>
      </c>
      <c r="K182" s="84" t="s">
        <v>175</v>
      </c>
      <c r="L182" s="84" t="s">
        <v>175</v>
      </c>
      <c r="M182" s="84" t="s">
        <v>175</v>
      </c>
      <c r="N182" s="84" t="s">
        <v>175</v>
      </c>
      <c r="O182" s="84" t="s">
        <v>175</v>
      </c>
      <c r="P182" s="84" t="s">
        <v>175</v>
      </c>
      <c r="Q182" s="84" t="s">
        <v>175</v>
      </c>
      <c r="R182" s="84" t="s">
        <v>175</v>
      </c>
      <c r="S182" s="84" t="s">
        <v>175</v>
      </c>
      <c r="T182" s="84" t="s">
        <v>175</v>
      </c>
      <c r="U182" s="84" t="e">
        <f t="shared" si="40"/>
        <v>#VALUE!</v>
      </c>
      <c r="V182" s="84">
        <f t="shared" si="41"/>
        <v>5.5599999999999998E-3</v>
      </c>
      <c r="W182" s="84" t="e">
        <f t="shared" si="42"/>
        <v>#VALUE!</v>
      </c>
      <c r="X182" s="84" t="e">
        <f t="shared" si="43"/>
        <v>#VALUE!</v>
      </c>
      <c r="Y182" s="84" t="e">
        <f t="shared" si="44"/>
        <v>#VALUE!</v>
      </c>
      <c r="Z182" s="84" t="e">
        <f t="shared" si="45"/>
        <v>#VALUE!</v>
      </c>
      <c r="AA182" s="84" t="e">
        <f t="shared" si="46"/>
        <v>#VALUE!</v>
      </c>
      <c r="AB182" s="84" t="e">
        <f t="shared" si="47"/>
        <v>#VALUE!</v>
      </c>
      <c r="AC182" s="84" t="e">
        <f t="shared" si="48"/>
        <v>#VALUE!</v>
      </c>
      <c r="AD182" s="84" t="e">
        <f t="shared" si="49"/>
        <v>#VALUE!</v>
      </c>
      <c r="AE182" s="84" t="e">
        <f t="shared" si="50"/>
        <v>#VALUE!</v>
      </c>
      <c r="AF182" s="84" t="e">
        <f t="shared" si="51"/>
        <v>#VALUE!</v>
      </c>
      <c r="AG182" s="84" t="e">
        <f t="shared" si="52"/>
        <v>#VALUE!</v>
      </c>
      <c r="AH182" s="84" t="e">
        <f t="shared" si="53"/>
        <v>#VALUE!</v>
      </c>
      <c r="AI182" s="84" t="e">
        <f t="shared" si="54"/>
        <v>#VALUE!</v>
      </c>
      <c r="AJ182" s="84" t="e">
        <f t="shared" si="55"/>
        <v>#VALUE!</v>
      </c>
      <c r="AK182" s="84" t="e">
        <f t="shared" si="56"/>
        <v>#VALUE!</v>
      </c>
      <c r="AL182" s="84" t="e">
        <f t="shared" si="57"/>
        <v>#VALUE!</v>
      </c>
      <c r="AM182" s="84" t="e">
        <f t="shared" si="58"/>
        <v>#VALUE!</v>
      </c>
    </row>
    <row r="183" spans="1:39" x14ac:dyDescent="0.2">
      <c r="A183" s="84" t="s">
        <v>141</v>
      </c>
      <c r="B183" s="84" t="s">
        <v>175</v>
      </c>
      <c r="C183" s="86">
        <v>49799.86</v>
      </c>
      <c r="D183" s="84" t="s">
        <v>175</v>
      </c>
      <c r="E183" s="84" t="s">
        <v>175</v>
      </c>
      <c r="F183" s="84" t="s">
        <v>175</v>
      </c>
      <c r="G183" s="84" t="s">
        <v>175</v>
      </c>
      <c r="H183" s="84" t="s">
        <v>175</v>
      </c>
      <c r="I183" s="86">
        <v>38053.78</v>
      </c>
      <c r="J183" s="84" t="s">
        <v>175</v>
      </c>
      <c r="K183" s="84" t="s">
        <v>175</v>
      </c>
      <c r="L183" s="84" t="s">
        <v>175</v>
      </c>
      <c r="M183" s="84" t="s">
        <v>175</v>
      </c>
      <c r="N183" s="84" t="s">
        <v>175</v>
      </c>
      <c r="O183" s="84" t="s">
        <v>175</v>
      </c>
      <c r="P183" s="84" t="s">
        <v>175</v>
      </c>
      <c r="Q183" s="84" t="s">
        <v>175</v>
      </c>
      <c r="R183" s="84" t="s">
        <v>175</v>
      </c>
      <c r="S183" s="84" t="s">
        <v>175</v>
      </c>
      <c r="T183" s="84" t="s">
        <v>175</v>
      </c>
      <c r="U183" s="84" t="e">
        <f t="shared" si="40"/>
        <v>#VALUE!</v>
      </c>
      <c r="V183" s="84">
        <f t="shared" si="41"/>
        <v>49.799860000000002</v>
      </c>
      <c r="W183" s="84" t="e">
        <f t="shared" si="42"/>
        <v>#VALUE!</v>
      </c>
      <c r="X183" s="84" t="e">
        <f t="shared" si="43"/>
        <v>#VALUE!</v>
      </c>
      <c r="Y183" s="84" t="e">
        <f t="shared" si="44"/>
        <v>#VALUE!</v>
      </c>
      <c r="Z183" s="84" t="e">
        <f t="shared" si="45"/>
        <v>#VALUE!</v>
      </c>
      <c r="AA183" s="84" t="e">
        <f t="shared" si="46"/>
        <v>#VALUE!</v>
      </c>
      <c r="AB183" s="84">
        <f t="shared" si="47"/>
        <v>38.053779999999996</v>
      </c>
      <c r="AC183" s="84" t="e">
        <f t="shared" si="48"/>
        <v>#VALUE!</v>
      </c>
      <c r="AD183" s="84" t="e">
        <f t="shared" si="49"/>
        <v>#VALUE!</v>
      </c>
      <c r="AE183" s="84" t="e">
        <f t="shared" si="50"/>
        <v>#VALUE!</v>
      </c>
      <c r="AF183" s="84" t="e">
        <f t="shared" si="51"/>
        <v>#VALUE!</v>
      </c>
      <c r="AG183" s="84" t="e">
        <f t="shared" si="52"/>
        <v>#VALUE!</v>
      </c>
      <c r="AH183" s="84" t="e">
        <f t="shared" si="53"/>
        <v>#VALUE!</v>
      </c>
      <c r="AI183" s="84" t="e">
        <f t="shared" si="54"/>
        <v>#VALUE!</v>
      </c>
      <c r="AJ183" s="84" t="e">
        <f t="shared" si="55"/>
        <v>#VALUE!</v>
      </c>
      <c r="AK183" s="84" t="e">
        <f t="shared" si="56"/>
        <v>#VALUE!</v>
      </c>
      <c r="AL183" s="84" t="e">
        <f t="shared" si="57"/>
        <v>#VALUE!</v>
      </c>
      <c r="AM183" s="84" t="e">
        <f t="shared" si="58"/>
        <v>#VALUE!</v>
      </c>
    </row>
    <row r="184" spans="1:39" x14ac:dyDescent="0.2">
      <c r="A184" s="84" t="s">
        <v>94</v>
      </c>
      <c r="B184" s="86">
        <v>874615.54</v>
      </c>
      <c r="C184" s="86">
        <v>512042.37</v>
      </c>
      <c r="D184" s="86">
        <v>467964.99</v>
      </c>
      <c r="E184" s="86">
        <v>414166.17</v>
      </c>
      <c r="F184" s="86">
        <v>413056.27</v>
      </c>
      <c r="G184" s="86">
        <v>390308.79</v>
      </c>
      <c r="H184" s="86">
        <v>368898.71</v>
      </c>
      <c r="I184" s="86">
        <v>363010.45</v>
      </c>
      <c r="J184" s="86">
        <v>378221.08</v>
      </c>
      <c r="K184" s="86">
        <v>380921.78</v>
      </c>
      <c r="L184" s="86">
        <v>379064.59</v>
      </c>
      <c r="M184" s="86">
        <v>391695.29</v>
      </c>
      <c r="N184" s="86">
        <v>390084.44</v>
      </c>
      <c r="O184" s="86">
        <v>401669.95</v>
      </c>
      <c r="P184" s="86">
        <v>392431.61</v>
      </c>
      <c r="Q184" s="86">
        <v>418691.39</v>
      </c>
      <c r="R184" s="86">
        <v>351831.89</v>
      </c>
      <c r="S184" s="86">
        <v>350069.5</v>
      </c>
      <c r="T184" s="86">
        <v>403030.57</v>
      </c>
      <c r="U184" s="84">
        <f t="shared" si="40"/>
        <v>874.61554000000001</v>
      </c>
      <c r="V184" s="84">
        <f t="shared" si="41"/>
        <v>512.04237000000001</v>
      </c>
      <c r="W184" s="84">
        <f t="shared" si="42"/>
        <v>467.96499</v>
      </c>
      <c r="X184" s="84">
        <f t="shared" si="43"/>
        <v>414.16616999999997</v>
      </c>
      <c r="Y184" s="84">
        <f t="shared" si="44"/>
        <v>413.05627000000004</v>
      </c>
      <c r="Z184" s="84">
        <f t="shared" si="45"/>
        <v>390.30878999999999</v>
      </c>
      <c r="AA184" s="84">
        <f t="shared" si="46"/>
        <v>368.89870999999999</v>
      </c>
      <c r="AB184" s="84">
        <f t="shared" si="47"/>
        <v>363.01044999999999</v>
      </c>
      <c r="AC184" s="84">
        <f t="shared" si="48"/>
        <v>378.22108000000003</v>
      </c>
      <c r="AD184" s="84">
        <f t="shared" si="49"/>
        <v>380.92178000000001</v>
      </c>
      <c r="AE184" s="84">
        <f t="shared" si="50"/>
        <v>379.06459000000001</v>
      </c>
      <c r="AF184" s="84">
        <f t="shared" si="51"/>
        <v>391.69529</v>
      </c>
      <c r="AG184" s="84">
        <f t="shared" si="52"/>
        <v>390.08444000000003</v>
      </c>
      <c r="AH184" s="84">
        <f t="shared" si="53"/>
        <v>401.66995000000003</v>
      </c>
      <c r="AI184" s="84">
        <f t="shared" si="54"/>
        <v>392.43160999999998</v>
      </c>
      <c r="AJ184" s="84">
        <f t="shared" si="55"/>
        <v>418.69139000000001</v>
      </c>
      <c r="AK184" s="84">
        <f t="shared" si="56"/>
        <v>351.83188999999999</v>
      </c>
      <c r="AL184" s="84">
        <f t="shared" si="57"/>
        <v>350.06950000000001</v>
      </c>
      <c r="AM184" s="84">
        <f t="shared" si="58"/>
        <v>403.03057000000001</v>
      </c>
    </row>
    <row r="185" spans="1:39" x14ac:dyDescent="0.2">
      <c r="A185" s="84" t="s">
        <v>142</v>
      </c>
      <c r="B185" s="84" t="s">
        <v>175</v>
      </c>
      <c r="C185" s="86">
        <v>126208.7</v>
      </c>
      <c r="D185" s="84" t="s">
        <v>175</v>
      </c>
      <c r="E185" s="84" t="s">
        <v>175</v>
      </c>
      <c r="F185" s="84" t="s">
        <v>175</v>
      </c>
      <c r="G185" s="84" t="s">
        <v>175</v>
      </c>
      <c r="H185" s="84" t="s">
        <v>175</v>
      </c>
      <c r="I185" s="86">
        <v>120169</v>
      </c>
      <c r="J185" s="84" t="s">
        <v>175</v>
      </c>
      <c r="K185" s="84" t="s">
        <v>175</v>
      </c>
      <c r="L185" s="84" t="s">
        <v>175</v>
      </c>
      <c r="M185" s="84" t="s">
        <v>175</v>
      </c>
      <c r="N185" s="86">
        <v>182085</v>
      </c>
      <c r="O185" s="84" t="s">
        <v>175</v>
      </c>
      <c r="P185" s="84" t="s">
        <v>175</v>
      </c>
      <c r="Q185" s="84" t="s">
        <v>175</v>
      </c>
      <c r="R185" s="84" t="s">
        <v>175</v>
      </c>
      <c r="S185" s="84" t="s">
        <v>175</v>
      </c>
      <c r="T185" s="84" t="s">
        <v>175</v>
      </c>
      <c r="U185" s="84" t="e">
        <f t="shared" si="40"/>
        <v>#VALUE!</v>
      </c>
      <c r="V185" s="84">
        <f t="shared" si="41"/>
        <v>126.20869999999999</v>
      </c>
      <c r="W185" s="84" t="e">
        <f t="shared" si="42"/>
        <v>#VALUE!</v>
      </c>
      <c r="X185" s="84" t="e">
        <f t="shared" si="43"/>
        <v>#VALUE!</v>
      </c>
      <c r="Y185" s="84" t="e">
        <f t="shared" si="44"/>
        <v>#VALUE!</v>
      </c>
      <c r="Z185" s="84" t="e">
        <f t="shared" si="45"/>
        <v>#VALUE!</v>
      </c>
      <c r="AA185" s="84" t="e">
        <f t="shared" si="46"/>
        <v>#VALUE!</v>
      </c>
      <c r="AB185" s="84">
        <f t="shared" si="47"/>
        <v>120.169</v>
      </c>
      <c r="AC185" s="84" t="e">
        <f t="shared" si="48"/>
        <v>#VALUE!</v>
      </c>
      <c r="AD185" s="84" t="e">
        <f t="shared" si="49"/>
        <v>#VALUE!</v>
      </c>
      <c r="AE185" s="84" t="e">
        <f t="shared" si="50"/>
        <v>#VALUE!</v>
      </c>
      <c r="AF185" s="84" t="e">
        <f t="shared" si="51"/>
        <v>#VALUE!</v>
      </c>
      <c r="AG185" s="84">
        <f t="shared" si="52"/>
        <v>182.08500000000001</v>
      </c>
      <c r="AH185" s="84" t="e">
        <f t="shared" si="53"/>
        <v>#VALUE!</v>
      </c>
      <c r="AI185" s="84" t="e">
        <f t="shared" si="54"/>
        <v>#VALUE!</v>
      </c>
      <c r="AJ185" s="84" t="e">
        <f t="shared" si="55"/>
        <v>#VALUE!</v>
      </c>
      <c r="AK185" s="84" t="e">
        <f t="shared" si="56"/>
        <v>#VALUE!</v>
      </c>
      <c r="AL185" s="84" t="e">
        <f t="shared" si="57"/>
        <v>#VALUE!</v>
      </c>
      <c r="AM185" s="84" t="e">
        <f t="shared" si="58"/>
        <v>#VALUE!</v>
      </c>
    </row>
    <row r="186" spans="1:39" x14ac:dyDescent="0.2">
      <c r="A186" s="84" t="s">
        <v>240</v>
      </c>
      <c r="B186" s="86">
        <v>785291.27</v>
      </c>
      <c r="C186" s="86">
        <v>740594.95</v>
      </c>
      <c r="D186" s="86">
        <v>734205.22</v>
      </c>
      <c r="E186" s="86">
        <v>755312.8</v>
      </c>
      <c r="F186" s="86">
        <v>731256.36</v>
      </c>
      <c r="G186" s="86">
        <v>730154.14</v>
      </c>
      <c r="H186" s="86">
        <v>700707.12</v>
      </c>
      <c r="I186" s="86">
        <v>702342.67</v>
      </c>
      <c r="J186" s="86">
        <v>706746.81</v>
      </c>
      <c r="K186" s="86">
        <v>686426.33</v>
      </c>
      <c r="L186" s="86">
        <v>693205.46</v>
      </c>
      <c r="M186" s="86">
        <v>689893.94</v>
      </c>
      <c r="N186" s="86">
        <v>682586.7</v>
      </c>
      <c r="O186" s="86">
        <v>677986.67</v>
      </c>
      <c r="P186" s="86">
        <v>667257.51</v>
      </c>
      <c r="Q186" s="86">
        <v>644602</v>
      </c>
      <c r="R186" s="86">
        <v>589993.94999999995</v>
      </c>
      <c r="S186" s="86">
        <v>605969.26</v>
      </c>
      <c r="T186" s="86">
        <v>561787.97</v>
      </c>
      <c r="U186" s="84">
        <f t="shared" si="40"/>
        <v>785.29127000000005</v>
      </c>
      <c r="V186" s="84">
        <f t="shared" si="41"/>
        <v>740.59494999999993</v>
      </c>
      <c r="W186" s="84">
        <f t="shared" si="42"/>
        <v>734.20521999999994</v>
      </c>
      <c r="X186" s="84">
        <f t="shared" si="43"/>
        <v>755.31280000000004</v>
      </c>
      <c r="Y186" s="84">
        <f t="shared" si="44"/>
        <v>731.25635999999997</v>
      </c>
      <c r="Z186" s="84">
        <f t="shared" si="45"/>
        <v>730.15413999999998</v>
      </c>
      <c r="AA186" s="84">
        <f t="shared" si="46"/>
        <v>700.70712000000003</v>
      </c>
      <c r="AB186" s="84">
        <f t="shared" si="47"/>
        <v>702.34267</v>
      </c>
      <c r="AC186" s="84">
        <f t="shared" si="48"/>
        <v>706.7468100000001</v>
      </c>
      <c r="AD186" s="84">
        <f t="shared" si="49"/>
        <v>686.42633000000001</v>
      </c>
      <c r="AE186" s="84">
        <f t="shared" si="50"/>
        <v>693.20546000000002</v>
      </c>
      <c r="AF186" s="84">
        <f t="shared" si="51"/>
        <v>689.89393999999993</v>
      </c>
      <c r="AG186" s="84">
        <f t="shared" si="52"/>
        <v>682.58669999999995</v>
      </c>
      <c r="AH186" s="84">
        <f t="shared" si="53"/>
        <v>677.98667</v>
      </c>
      <c r="AI186" s="84">
        <f t="shared" si="54"/>
        <v>667.25751000000002</v>
      </c>
      <c r="AJ186" s="84">
        <f t="shared" si="55"/>
        <v>644.60199999999998</v>
      </c>
      <c r="AK186" s="84">
        <f t="shared" si="56"/>
        <v>589.99394999999993</v>
      </c>
      <c r="AL186" s="84">
        <f t="shared" si="57"/>
        <v>605.96925999999996</v>
      </c>
      <c r="AM186" s="84">
        <f t="shared" si="58"/>
        <v>561.78796999999997</v>
      </c>
    </row>
    <row r="187" spans="1:39" x14ac:dyDescent="0.2">
      <c r="A187" s="84" t="s">
        <v>241</v>
      </c>
      <c r="B187" s="86">
        <v>129729.17</v>
      </c>
      <c r="C187" s="86">
        <v>952799.64</v>
      </c>
      <c r="D187" s="84" t="s">
        <v>175</v>
      </c>
      <c r="E187" s="84" t="s">
        <v>175</v>
      </c>
      <c r="F187" s="84" t="s">
        <v>175</v>
      </c>
      <c r="G187" s="84" t="s">
        <v>175</v>
      </c>
      <c r="H187" s="84" t="s">
        <v>175</v>
      </c>
      <c r="I187" s="84" t="s">
        <v>175</v>
      </c>
      <c r="J187" s="84" t="s">
        <v>175</v>
      </c>
      <c r="K187" s="84" t="s">
        <v>175</v>
      </c>
      <c r="L187" s="84" t="s">
        <v>175</v>
      </c>
      <c r="M187" s="84" t="s">
        <v>175</v>
      </c>
      <c r="N187" s="84" t="s">
        <v>175</v>
      </c>
      <c r="O187" s="84" t="s">
        <v>175</v>
      </c>
      <c r="P187" s="84" t="s">
        <v>175</v>
      </c>
      <c r="Q187" s="84" t="s">
        <v>175</v>
      </c>
      <c r="R187" s="84" t="s">
        <v>175</v>
      </c>
      <c r="S187" s="84" t="s">
        <v>175</v>
      </c>
      <c r="T187" s="84" t="s">
        <v>175</v>
      </c>
      <c r="U187" s="84">
        <f t="shared" si="40"/>
        <v>129.72917000000001</v>
      </c>
      <c r="V187" s="84">
        <f t="shared" si="41"/>
        <v>952.79964000000007</v>
      </c>
      <c r="W187" s="84" t="e">
        <f t="shared" si="42"/>
        <v>#VALUE!</v>
      </c>
      <c r="X187" s="84" t="e">
        <f t="shared" si="43"/>
        <v>#VALUE!</v>
      </c>
      <c r="Y187" s="84" t="e">
        <f t="shared" si="44"/>
        <v>#VALUE!</v>
      </c>
      <c r="Z187" s="84" t="e">
        <f t="shared" si="45"/>
        <v>#VALUE!</v>
      </c>
      <c r="AA187" s="84" t="e">
        <f t="shared" si="46"/>
        <v>#VALUE!</v>
      </c>
      <c r="AB187" s="84" t="e">
        <f t="shared" si="47"/>
        <v>#VALUE!</v>
      </c>
      <c r="AC187" s="84" t="e">
        <f t="shared" si="48"/>
        <v>#VALUE!</v>
      </c>
      <c r="AD187" s="84" t="e">
        <f t="shared" si="49"/>
        <v>#VALUE!</v>
      </c>
      <c r="AE187" s="84" t="e">
        <f t="shared" si="50"/>
        <v>#VALUE!</v>
      </c>
      <c r="AF187" s="84" t="e">
        <f t="shared" si="51"/>
        <v>#VALUE!</v>
      </c>
      <c r="AG187" s="84" t="e">
        <f t="shared" si="52"/>
        <v>#VALUE!</v>
      </c>
      <c r="AH187" s="84" t="e">
        <f t="shared" si="53"/>
        <v>#VALUE!</v>
      </c>
      <c r="AI187" s="84" t="e">
        <f t="shared" si="54"/>
        <v>#VALUE!</v>
      </c>
      <c r="AJ187" s="84" t="e">
        <f t="shared" si="55"/>
        <v>#VALUE!</v>
      </c>
      <c r="AK187" s="84" t="e">
        <f t="shared" si="56"/>
        <v>#VALUE!</v>
      </c>
      <c r="AL187" s="84" t="e">
        <f t="shared" si="57"/>
        <v>#VALUE!</v>
      </c>
      <c r="AM187" s="84" t="e">
        <f t="shared" si="58"/>
        <v>#VALUE!</v>
      </c>
    </row>
    <row r="188" spans="1:39" x14ac:dyDescent="0.2">
      <c r="A188" s="84" t="s">
        <v>242</v>
      </c>
      <c r="B188" s="86">
        <v>5402124.3700000001</v>
      </c>
      <c r="C188" s="86">
        <v>5681124.8300000001</v>
      </c>
      <c r="D188" s="86">
        <v>5809163.1200000001</v>
      </c>
      <c r="E188" s="86">
        <v>6011401.4199999999</v>
      </c>
      <c r="F188" s="86">
        <v>6101183.6699999999</v>
      </c>
      <c r="G188" s="86">
        <v>6159871.6500000004</v>
      </c>
      <c r="H188" s="86">
        <v>6301069.1600000001</v>
      </c>
      <c r="I188" s="86">
        <v>6414839.3399999999</v>
      </c>
      <c r="J188" s="86">
        <v>6245127.1900000004</v>
      </c>
      <c r="K188" s="86">
        <v>6155974.5700000003</v>
      </c>
      <c r="L188" s="86">
        <v>6097768.71</v>
      </c>
      <c r="M188" s="86">
        <v>6198544.29</v>
      </c>
      <c r="N188" s="86">
        <v>6223063.9500000002</v>
      </c>
      <c r="O188" s="86">
        <v>6147984.0300000003</v>
      </c>
      <c r="P188" s="86">
        <v>6317291.7599999998</v>
      </c>
      <c r="Q188" s="86">
        <v>6137077.3600000003</v>
      </c>
      <c r="R188" s="86">
        <v>5701247</v>
      </c>
      <c r="S188" s="86">
        <v>5906734.1600000001</v>
      </c>
      <c r="T188" s="86">
        <v>5772687.3499999996</v>
      </c>
      <c r="U188" s="84">
        <f t="shared" si="40"/>
        <v>5402.1243700000005</v>
      </c>
      <c r="V188" s="84">
        <f t="shared" si="41"/>
        <v>5681.1248299999997</v>
      </c>
      <c r="W188" s="84">
        <f t="shared" si="42"/>
        <v>5809.1631200000002</v>
      </c>
      <c r="X188" s="84">
        <f t="shared" si="43"/>
        <v>6011.4014200000001</v>
      </c>
      <c r="Y188" s="84">
        <f t="shared" si="44"/>
        <v>6101.1836700000003</v>
      </c>
      <c r="Z188" s="84">
        <f t="shared" si="45"/>
        <v>6159.87165</v>
      </c>
      <c r="AA188" s="84">
        <f t="shared" si="46"/>
        <v>6301.06916</v>
      </c>
      <c r="AB188" s="84">
        <f t="shared" si="47"/>
        <v>6414.8393399999995</v>
      </c>
      <c r="AC188" s="84">
        <f t="shared" si="48"/>
        <v>6245.1271900000002</v>
      </c>
      <c r="AD188" s="84">
        <f t="shared" si="49"/>
        <v>6155.9745700000003</v>
      </c>
      <c r="AE188" s="84">
        <f t="shared" si="50"/>
        <v>6097.7687100000003</v>
      </c>
      <c r="AF188" s="84">
        <f t="shared" si="51"/>
        <v>6198.5442899999998</v>
      </c>
      <c r="AG188" s="84">
        <f t="shared" si="52"/>
        <v>6223.0639499999997</v>
      </c>
      <c r="AH188" s="84">
        <f t="shared" si="53"/>
        <v>6147.9840300000005</v>
      </c>
      <c r="AI188" s="84">
        <f t="shared" si="54"/>
        <v>6317.2917600000001</v>
      </c>
      <c r="AJ188" s="84">
        <f t="shared" si="55"/>
        <v>6137.0773600000002</v>
      </c>
      <c r="AK188" s="84">
        <f t="shared" si="56"/>
        <v>5701.2470000000003</v>
      </c>
      <c r="AL188" s="84">
        <f t="shared" si="57"/>
        <v>5906.73416</v>
      </c>
      <c r="AM188" s="84">
        <f t="shared" si="58"/>
        <v>5772.6873499999992</v>
      </c>
    </row>
    <row r="189" spans="1:39" x14ac:dyDescent="0.2">
      <c r="A189" s="84" t="s">
        <v>143</v>
      </c>
      <c r="B189" s="86">
        <v>29209.71</v>
      </c>
      <c r="C189" s="86">
        <v>32056.59</v>
      </c>
      <c r="D189" s="84" t="s">
        <v>175</v>
      </c>
      <c r="E189" s="84" t="s">
        <v>175</v>
      </c>
      <c r="F189" s="84" t="s">
        <v>175</v>
      </c>
      <c r="G189" s="86">
        <v>27280.05</v>
      </c>
      <c r="H189" s="84" t="s">
        <v>175</v>
      </c>
      <c r="I189" s="86">
        <v>28287.68</v>
      </c>
      <c r="J189" s="84" t="s">
        <v>175</v>
      </c>
      <c r="K189" s="86">
        <v>24887.38</v>
      </c>
      <c r="L189" s="84" t="s">
        <v>175</v>
      </c>
      <c r="M189" s="86">
        <v>25929.54</v>
      </c>
      <c r="N189" s="84" t="s">
        <v>175</v>
      </c>
      <c r="O189" s="84" t="s">
        <v>175</v>
      </c>
      <c r="P189" s="84" t="s">
        <v>175</v>
      </c>
      <c r="Q189" s="84" t="s">
        <v>175</v>
      </c>
      <c r="R189" s="84" t="s">
        <v>175</v>
      </c>
      <c r="S189" s="84" t="s">
        <v>175</v>
      </c>
      <c r="T189" s="84" t="s">
        <v>175</v>
      </c>
      <c r="U189" s="84">
        <f t="shared" si="40"/>
        <v>29.209709999999998</v>
      </c>
      <c r="V189" s="84">
        <f t="shared" si="41"/>
        <v>32.05659</v>
      </c>
      <c r="W189" s="84" t="e">
        <f t="shared" si="42"/>
        <v>#VALUE!</v>
      </c>
      <c r="X189" s="84" t="e">
        <f t="shared" si="43"/>
        <v>#VALUE!</v>
      </c>
      <c r="Y189" s="84" t="e">
        <f t="shared" si="44"/>
        <v>#VALUE!</v>
      </c>
      <c r="Z189" s="84">
        <f t="shared" si="45"/>
        <v>27.280049999999999</v>
      </c>
      <c r="AA189" s="84" t="e">
        <f t="shared" si="46"/>
        <v>#VALUE!</v>
      </c>
      <c r="AB189" s="84">
        <f t="shared" si="47"/>
        <v>28.287680000000002</v>
      </c>
      <c r="AC189" s="84" t="e">
        <f t="shared" si="48"/>
        <v>#VALUE!</v>
      </c>
      <c r="AD189" s="84">
        <f t="shared" si="49"/>
        <v>24.88738</v>
      </c>
      <c r="AE189" s="84" t="e">
        <f t="shared" si="50"/>
        <v>#VALUE!</v>
      </c>
      <c r="AF189" s="84">
        <f t="shared" si="51"/>
        <v>25.929539999999999</v>
      </c>
      <c r="AG189" s="84" t="e">
        <f t="shared" si="52"/>
        <v>#VALUE!</v>
      </c>
      <c r="AH189" s="84" t="e">
        <f t="shared" si="53"/>
        <v>#VALUE!</v>
      </c>
      <c r="AI189" s="84" t="e">
        <f t="shared" si="54"/>
        <v>#VALUE!</v>
      </c>
      <c r="AJ189" s="84" t="e">
        <f t="shared" si="55"/>
        <v>#VALUE!</v>
      </c>
      <c r="AK189" s="84" t="e">
        <f t="shared" si="56"/>
        <v>#VALUE!</v>
      </c>
      <c r="AL189" s="84" t="e">
        <f t="shared" si="57"/>
        <v>#VALUE!</v>
      </c>
      <c r="AM189" s="84" t="e">
        <f t="shared" si="58"/>
        <v>#VALUE!</v>
      </c>
    </row>
    <row r="190" spans="1:39" x14ac:dyDescent="0.2">
      <c r="A190" s="84" t="s">
        <v>37</v>
      </c>
      <c r="B190" s="86">
        <v>181334.23</v>
      </c>
      <c r="C190" s="86">
        <v>185645.7</v>
      </c>
      <c r="D190" s="86">
        <v>185485.05</v>
      </c>
      <c r="E190" s="86">
        <v>190096.42</v>
      </c>
      <c r="F190" s="86">
        <v>179004.72</v>
      </c>
      <c r="G190" s="86">
        <v>174484.23</v>
      </c>
      <c r="H190" s="86">
        <v>183304.6</v>
      </c>
      <c r="I190" s="86">
        <v>200149.06</v>
      </c>
      <c r="J190" s="86">
        <v>203204.72</v>
      </c>
      <c r="K190" s="86">
        <v>207371.69</v>
      </c>
      <c r="L190" s="86">
        <v>204732.98</v>
      </c>
      <c r="M190" s="86">
        <v>201971.15</v>
      </c>
      <c r="N190" s="86">
        <v>200254.58</v>
      </c>
      <c r="O190" s="84" t="s">
        <v>175</v>
      </c>
      <c r="P190" s="84" t="s">
        <v>175</v>
      </c>
      <c r="Q190" s="84" t="s">
        <v>175</v>
      </c>
      <c r="R190" s="84" t="s">
        <v>175</v>
      </c>
      <c r="S190" s="84" t="s">
        <v>175</v>
      </c>
      <c r="T190" s="84" t="s">
        <v>175</v>
      </c>
      <c r="U190" s="84">
        <f t="shared" si="40"/>
        <v>181.33423000000002</v>
      </c>
      <c r="V190" s="84">
        <f t="shared" si="41"/>
        <v>185.64570000000001</v>
      </c>
      <c r="W190" s="84">
        <f t="shared" si="42"/>
        <v>185.48505</v>
      </c>
      <c r="X190" s="84">
        <f t="shared" si="43"/>
        <v>190.09642000000002</v>
      </c>
      <c r="Y190" s="84">
        <f t="shared" si="44"/>
        <v>179.00471999999999</v>
      </c>
      <c r="Z190" s="84">
        <f t="shared" si="45"/>
        <v>174.48423</v>
      </c>
      <c r="AA190" s="84">
        <f t="shared" si="46"/>
        <v>183.30459999999999</v>
      </c>
      <c r="AB190" s="84">
        <f t="shared" si="47"/>
        <v>200.14905999999999</v>
      </c>
      <c r="AC190" s="84">
        <f t="shared" si="48"/>
        <v>203.20472000000001</v>
      </c>
      <c r="AD190" s="84">
        <f t="shared" si="49"/>
        <v>207.37169</v>
      </c>
      <c r="AE190" s="84">
        <f t="shared" si="50"/>
        <v>204.73298</v>
      </c>
      <c r="AF190" s="84">
        <f t="shared" si="51"/>
        <v>201.97114999999999</v>
      </c>
      <c r="AG190" s="84">
        <f t="shared" si="52"/>
        <v>200.25457999999998</v>
      </c>
      <c r="AH190" s="84" t="e">
        <f t="shared" si="53"/>
        <v>#VALUE!</v>
      </c>
      <c r="AI190" s="84" t="e">
        <f t="shared" si="54"/>
        <v>#VALUE!</v>
      </c>
      <c r="AJ190" s="84" t="e">
        <f t="shared" si="55"/>
        <v>#VALUE!</v>
      </c>
      <c r="AK190" s="84" t="e">
        <f t="shared" si="56"/>
        <v>#VALUE!</v>
      </c>
      <c r="AL190" s="84" t="e">
        <f t="shared" si="57"/>
        <v>#VALUE!</v>
      </c>
      <c r="AM190" s="84" t="e">
        <f t="shared" si="58"/>
        <v>#VALUE!</v>
      </c>
    </row>
    <row r="191" spans="1:39" x14ac:dyDescent="0.2">
      <c r="A191" s="84" t="s">
        <v>144</v>
      </c>
      <c r="B191" s="84" t="s">
        <v>175</v>
      </c>
      <c r="C191" s="84">
        <v>298.23</v>
      </c>
      <c r="D191" s="84" t="s">
        <v>175</v>
      </c>
      <c r="E191" s="84" t="s">
        <v>175</v>
      </c>
      <c r="F191" s="84" t="s">
        <v>175</v>
      </c>
      <c r="G191" s="84" t="s">
        <v>175</v>
      </c>
      <c r="H191" s="84" t="s">
        <v>175</v>
      </c>
      <c r="I191" s="84" t="s">
        <v>175</v>
      </c>
      <c r="J191" s="84" t="s">
        <v>175</v>
      </c>
      <c r="K191" s="84" t="s">
        <v>175</v>
      </c>
      <c r="L191" s="84" t="s">
        <v>175</v>
      </c>
      <c r="M191" s="84" t="s">
        <v>175</v>
      </c>
      <c r="N191" s="84" t="s">
        <v>175</v>
      </c>
      <c r="O191" s="84" t="s">
        <v>175</v>
      </c>
      <c r="P191" s="84" t="s">
        <v>175</v>
      </c>
      <c r="Q191" s="84" t="s">
        <v>175</v>
      </c>
      <c r="R191" s="84" t="s">
        <v>175</v>
      </c>
      <c r="S191" s="84" t="s">
        <v>175</v>
      </c>
      <c r="T191" s="84" t="s">
        <v>175</v>
      </c>
      <c r="U191" s="84" t="e">
        <f t="shared" si="40"/>
        <v>#VALUE!</v>
      </c>
      <c r="V191" s="84">
        <f t="shared" si="41"/>
        <v>0.29823</v>
      </c>
      <c r="W191" s="84" t="e">
        <f t="shared" si="42"/>
        <v>#VALUE!</v>
      </c>
      <c r="X191" s="84" t="e">
        <f t="shared" si="43"/>
        <v>#VALUE!</v>
      </c>
      <c r="Y191" s="84" t="e">
        <f t="shared" si="44"/>
        <v>#VALUE!</v>
      </c>
      <c r="Z191" s="84" t="e">
        <f t="shared" si="45"/>
        <v>#VALUE!</v>
      </c>
      <c r="AA191" s="84" t="e">
        <f t="shared" si="46"/>
        <v>#VALUE!</v>
      </c>
      <c r="AB191" s="84" t="e">
        <f t="shared" si="47"/>
        <v>#VALUE!</v>
      </c>
      <c r="AC191" s="84" t="e">
        <f t="shared" si="48"/>
        <v>#VALUE!</v>
      </c>
      <c r="AD191" s="84" t="e">
        <f t="shared" si="49"/>
        <v>#VALUE!</v>
      </c>
      <c r="AE191" s="84" t="e">
        <f t="shared" si="50"/>
        <v>#VALUE!</v>
      </c>
      <c r="AF191" s="84" t="e">
        <f t="shared" si="51"/>
        <v>#VALUE!</v>
      </c>
      <c r="AG191" s="84" t="e">
        <f t="shared" si="52"/>
        <v>#VALUE!</v>
      </c>
      <c r="AH191" s="84" t="e">
        <f t="shared" si="53"/>
        <v>#VALUE!</v>
      </c>
      <c r="AI191" s="84" t="e">
        <f t="shared" si="54"/>
        <v>#VALUE!</v>
      </c>
      <c r="AJ191" s="84" t="e">
        <f t="shared" si="55"/>
        <v>#VALUE!</v>
      </c>
      <c r="AK191" s="84" t="e">
        <f t="shared" si="56"/>
        <v>#VALUE!</v>
      </c>
      <c r="AL191" s="84" t="e">
        <f t="shared" si="57"/>
        <v>#VALUE!</v>
      </c>
      <c r="AM191" s="84" t="e">
        <f t="shared" si="58"/>
        <v>#VALUE!</v>
      </c>
    </row>
    <row r="192" spans="1:39" x14ac:dyDescent="0.2">
      <c r="A192" s="84" t="s">
        <v>182</v>
      </c>
      <c r="B192" s="84" t="s">
        <v>175</v>
      </c>
      <c r="C192" s="84" t="s">
        <v>175</v>
      </c>
      <c r="D192" s="84" t="s">
        <v>175</v>
      </c>
      <c r="E192" s="84" t="s">
        <v>175</v>
      </c>
      <c r="F192" s="84" t="s">
        <v>175</v>
      </c>
      <c r="G192" s="84" t="s">
        <v>175</v>
      </c>
      <c r="H192" s="86">
        <v>177901.44</v>
      </c>
      <c r="I192" s="84" t="s">
        <v>175</v>
      </c>
      <c r="J192" s="84" t="s">
        <v>175</v>
      </c>
      <c r="K192" s="84" t="s">
        <v>175</v>
      </c>
      <c r="L192" s="84" t="s">
        <v>175</v>
      </c>
      <c r="M192" s="84" t="s">
        <v>175</v>
      </c>
      <c r="N192" s="84" t="s">
        <v>175</v>
      </c>
      <c r="O192" s="84" t="s">
        <v>175</v>
      </c>
      <c r="P192" s="84" t="s">
        <v>175</v>
      </c>
      <c r="Q192" s="84" t="s">
        <v>175</v>
      </c>
      <c r="R192" s="84" t="s">
        <v>175</v>
      </c>
      <c r="S192" s="84" t="s">
        <v>175</v>
      </c>
      <c r="T192" s="84" t="s">
        <v>175</v>
      </c>
      <c r="U192" s="84" t="e">
        <f t="shared" si="40"/>
        <v>#VALUE!</v>
      </c>
      <c r="V192" s="84" t="e">
        <f t="shared" si="41"/>
        <v>#VALUE!</v>
      </c>
      <c r="W192" s="84" t="e">
        <f t="shared" si="42"/>
        <v>#VALUE!</v>
      </c>
      <c r="X192" s="84" t="e">
        <f t="shared" si="43"/>
        <v>#VALUE!</v>
      </c>
      <c r="Y192" s="84" t="e">
        <f t="shared" si="44"/>
        <v>#VALUE!</v>
      </c>
      <c r="Z192" s="84" t="e">
        <f t="shared" si="45"/>
        <v>#VALUE!</v>
      </c>
      <c r="AA192" s="84">
        <f t="shared" si="46"/>
        <v>177.90144000000001</v>
      </c>
      <c r="AB192" s="84" t="e">
        <f t="shared" si="47"/>
        <v>#VALUE!</v>
      </c>
      <c r="AC192" s="84" t="e">
        <f t="shared" si="48"/>
        <v>#VALUE!</v>
      </c>
      <c r="AD192" s="84" t="e">
        <f t="shared" si="49"/>
        <v>#VALUE!</v>
      </c>
      <c r="AE192" s="84" t="e">
        <f t="shared" si="50"/>
        <v>#VALUE!</v>
      </c>
      <c r="AF192" s="84" t="e">
        <f t="shared" si="51"/>
        <v>#VALUE!</v>
      </c>
      <c r="AG192" s="84" t="e">
        <f t="shared" si="52"/>
        <v>#VALUE!</v>
      </c>
      <c r="AH192" s="84" t="e">
        <f t="shared" si="53"/>
        <v>#VALUE!</v>
      </c>
      <c r="AI192" s="84" t="e">
        <f t="shared" si="54"/>
        <v>#VALUE!</v>
      </c>
      <c r="AJ192" s="84" t="e">
        <f t="shared" si="55"/>
        <v>#VALUE!</v>
      </c>
      <c r="AK192" s="84" t="e">
        <f t="shared" si="56"/>
        <v>#VALUE!</v>
      </c>
      <c r="AL192" s="84" t="e">
        <f t="shared" si="57"/>
        <v>#VALUE!</v>
      </c>
      <c r="AM192" s="84" t="e">
        <f t="shared" si="58"/>
        <v>#VALUE!</v>
      </c>
    </row>
    <row r="193" spans="1:39" x14ac:dyDescent="0.2">
      <c r="A193" s="84" t="s">
        <v>96</v>
      </c>
      <c r="B193" s="84" t="s">
        <v>175</v>
      </c>
      <c r="C193" s="86">
        <v>103842.46</v>
      </c>
      <c r="D193" s="84" t="s">
        <v>175</v>
      </c>
      <c r="E193" s="84" t="s">
        <v>175</v>
      </c>
      <c r="F193" s="84" t="s">
        <v>175</v>
      </c>
      <c r="G193" s="84" t="s">
        <v>175</v>
      </c>
      <c r="H193" s="84" t="s">
        <v>175</v>
      </c>
      <c r="I193" s="86">
        <v>150899.73000000001</v>
      </c>
      <c r="J193" s="84" t="s">
        <v>175</v>
      </c>
      <c r="K193" s="84" t="s">
        <v>175</v>
      </c>
      <c r="L193" s="84" t="s">
        <v>175</v>
      </c>
      <c r="M193" s="84" t="s">
        <v>175</v>
      </c>
      <c r="N193" s="84" t="s">
        <v>175</v>
      </c>
      <c r="O193" s="84" t="s">
        <v>175</v>
      </c>
      <c r="P193" s="84" t="s">
        <v>175</v>
      </c>
      <c r="Q193" s="84" t="s">
        <v>175</v>
      </c>
      <c r="R193" s="84" t="s">
        <v>175</v>
      </c>
      <c r="S193" s="86">
        <v>246830.63</v>
      </c>
      <c r="T193" s="84" t="s">
        <v>175</v>
      </c>
      <c r="U193" s="84" t="e">
        <f t="shared" ref="U193:U194" si="59">B193/1000</f>
        <v>#VALUE!</v>
      </c>
      <c r="V193" s="84">
        <f t="shared" ref="V193:V194" si="60">C193/1000</f>
        <v>103.84246</v>
      </c>
      <c r="W193" s="84" t="e">
        <f t="shared" ref="W193:W194" si="61">D193/1000</f>
        <v>#VALUE!</v>
      </c>
      <c r="X193" s="84" t="e">
        <f t="shared" ref="X193:X194" si="62">E193/1000</f>
        <v>#VALUE!</v>
      </c>
      <c r="Y193" s="84" t="e">
        <f t="shared" ref="Y193:Y194" si="63">F193/1000</f>
        <v>#VALUE!</v>
      </c>
      <c r="Z193" s="84" t="e">
        <f t="shared" ref="Z193:Z194" si="64">G193/1000</f>
        <v>#VALUE!</v>
      </c>
      <c r="AA193" s="84" t="e">
        <f t="shared" ref="AA193:AA194" si="65">H193/1000</f>
        <v>#VALUE!</v>
      </c>
      <c r="AB193" s="84" t="e">
        <f t="shared" ref="AB193:AB196" si="66">E193/1000</f>
        <v>#VALUE!</v>
      </c>
      <c r="AC193" s="84" t="e">
        <f t="shared" ref="AC193:AC196" si="67">F193/1000</f>
        <v>#VALUE!</v>
      </c>
      <c r="AD193" s="84" t="e">
        <f t="shared" ref="AD193:AE196" si="68">G193/1000</f>
        <v>#VALUE!</v>
      </c>
      <c r="AE193" s="84" t="e">
        <f t="shared" ref="AE193:AE194" si="69">H193/1000</f>
        <v>#VALUE!</v>
      </c>
      <c r="AF193" s="84" t="e">
        <f t="shared" si="51"/>
        <v>#VALUE!</v>
      </c>
      <c r="AG193" s="84" t="e">
        <f t="shared" ref="AG193:AG196" si="70">J193/1000</f>
        <v>#VALUE!</v>
      </c>
      <c r="AH193" s="84" t="e">
        <f t="shared" ref="AH193:AH196" si="71">K193/1000</f>
        <v>#VALUE!</v>
      </c>
      <c r="AI193" s="84" t="e">
        <f t="shared" ref="AI193:AI196" si="72">L193/1000</f>
        <v>#VALUE!</v>
      </c>
      <c r="AJ193" s="84" t="e">
        <f t="shared" ref="AJ193:AJ196" si="73">M193/1000</f>
        <v>#VALUE!</v>
      </c>
      <c r="AK193" s="84" t="e">
        <f t="shared" ref="AK193:AK196" si="74">N193/1000</f>
        <v>#VALUE!</v>
      </c>
      <c r="AL193" s="84" t="e">
        <f t="shared" ref="AL193:AL196" si="75">O193/1000</f>
        <v>#VALUE!</v>
      </c>
      <c r="AM193" s="84" t="e">
        <f t="shared" ref="AM193:AM196" si="76">P193/1000</f>
        <v>#VALUE!</v>
      </c>
    </row>
    <row r="194" spans="1:39" x14ac:dyDescent="0.2">
      <c r="A194" s="84" t="s">
        <v>97</v>
      </c>
      <c r="B194" s="84" t="s">
        <v>175</v>
      </c>
      <c r="C194" s="84" t="s">
        <v>175</v>
      </c>
      <c r="D194" s="86">
        <v>8199.93</v>
      </c>
      <c r="E194" s="84" t="s">
        <v>175</v>
      </c>
      <c r="F194" s="84" t="s">
        <v>175</v>
      </c>
      <c r="G194" s="84" t="s">
        <v>175</v>
      </c>
      <c r="H194" s="84" t="s">
        <v>175</v>
      </c>
      <c r="I194" s="86">
        <v>24240.77</v>
      </c>
      <c r="J194" s="84" t="s">
        <v>175</v>
      </c>
      <c r="K194" s="84" t="s">
        <v>175</v>
      </c>
      <c r="L194" s="84" t="s">
        <v>175</v>
      </c>
      <c r="M194" s="84" t="s">
        <v>175</v>
      </c>
      <c r="N194" s="84" t="s">
        <v>175</v>
      </c>
      <c r="O194" s="84" t="s">
        <v>175</v>
      </c>
      <c r="P194" s="84" t="s">
        <v>175</v>
      </c>
      <c r="Q194" s="84" t="s">
        <v>175</v>
      </c>
      <c r="R194" s="84" t="s">
        <v>175</v>
      </c>
      <c r="S194" s="84" t="s">
        <v>175</v>
      </c>
      <c r="T194" s="84" t="s">
        <v>175</v>
      </c>
      <c r="U194" s="84" t="e">
        <f t="shared" si="59"/>
        <v>#VALUE!</v>
      </c>
      <c r="V194" s="84" t="e">
        <f t="shared" si="60"/>
        <v>#VALUE!</v>
      </c>
      <c r="W194" s="84">
        <f t="shared" si="61"/>
        <v>8.1999300000000002</v>
      </c>
      <c r="X194" s="84" t="e">
        <f t="shared" si="62"/>
        <v>#VALUE!</v>
      </c>
      <c r="Y194" s="84" t="e">
        <f t="shared" si="63"/>
        <v>#VALUE!</v>
      </c>
      <c r="Z194" s="84" t="e">
        <f t="shared" si="64"/>
        <v>#VALUE!</v>
      </c>
      <c r="AA194" s="84" t="e">
        <f t="shared" si="65"/>
        <v>#VALUE!</v>
      </c>
      <c r="AB194" s="84" t="e">
        <f t="shared" si="66"/>
        <v>#VALUE!</v>
      </c>
      <c r="AC194" s="84" t="e">
        <f t="shared" si="67"/>
        <v>#VALUE!</v>
      </c>
      <c r="AD194" s="84" t="e">
        <f t="shared" si="68"/>
        <v>#VALUE!</v>
      </c>
      <c r="AE194" s="84" t="e">
        <f t="shared" si="69"/>
        <v>#VALUE!</v>
      </c>
      <c r="AF194" s="84" t="e">
        <f t="shared" si="51"/>
        <v>#VALUE!</v>
      </c>
      <c r="AG194" s="84" t="e">
        <f t="shared" si="70"/>
        <v>#VALUE!</v>
      </c>
      <c r="AH194" s="84" t="e">
        <f t="shared" si="71"/>
        <v>#VALUE!</v>
      </c>
      <c r="AI194" s="84" t="e">
        <f t="shared" si="72"/>
        <v>#VALUE!</v>
      </c>
      <c r="AJ194" s="84" t="e">
        <f t="shared" si="73"/>
        <v>#VALUE!</v>
      </c>
      <c r="AK194" s="84" t="e">
        <f t="shared" si="74"/>
        <v>#VALUE!</v>
      </c>
      <c r="AL194" s="84" t="e">
        <f t="shared" si="75"/>
        <v>#VALUE!</v>
      </c>
      <c r="AM194" s="84" t="e">
        <f t="shared" si="76"/>
        <v>#VALUE!</v>
      </c>
    </row>
    <row r="195" spans="1:39" x14ac:dyDescent="0.2">
      <c r="A195" s="84" t="s">
        <v>98</v>
      </c>
      <c r="B195" s="84" t="s">
        <v>175</v>
      </c>
      <c r="C195" s="86">
        <v>36228.01</v>
      </c>
      <c r="D195" s="84" t="s">
        <v>175</v>
      </c>
      <c r="E195" s="84" t="s">
        <v>175</v>
      </c>
      <c r="F195" s="84" t="s">
        <v>175</v>
      </c>
      <c r="G195" s="84" t="s">
        <v>175</v>
      </c>
      <c r="H195" s="84" t="s">
        <v>175</v>
      </c>
      <c r="I195" s="86">
        <v>54715.08</v>
      </c>
      <c r="J195" s="84" t="s">
        <v>175</v>
      </c>
      <c r="K195" s="84" t="s">
        <v>175</v>
      </c>
      <c r="L195" s="84" t="s">
        <v>175</v>
      </c>
      <c r="M195" s="84" t="s">
        <v>175</v>
      </c>
      <c r="N195" s="84" t="s">
        <v>175</v>
      </c>
      <c r="O195" s="84" t="s">
        <v>175</v>
      </c>
      <c r="P195" s="84" t="s">
        <v>175</v>
      </c>
      <c r="Q195" s="84" t="s">
        <v>175</v>
      </c>
      <c r="R195" s="84" t="s">
        <v>175</v>
      </c>
      <c r="S195" s="84" t="s">
        <v>175</v>
      </c>
      <c r="T195" s="84" t="s">
        <v>175</v>
      </c>
      <c r="U195" s="84" t="e">
        <f t="shared" ref="U195:U196" si="77">B195/1000</f>
        <v>#VALUE!</v>
      </c>
      <c r="V195" s="84">
        <f t="shared" ref="V195:V196" si="78">C195/1000</f>
        <v>36.228010000000005</v>
      </c>
      <c r="W195" s="84" t="e">
        <f t="shared" ref="W195:W196" si="79">D195/1000</f>
        <v>#VALUE!</v>
      </c>
      <c r="X195" s="84" t="e">
        <f t="shared" ref="X195:X196" si="80">E195/1000</f>
        <v>#VALUE!</v>
      </c>
      <c r="Y195" s="84" t="e">
        <f t="shared" ref="Y195:Y196" si="81">F195/1000</f>
        <v>#VALUE!</v>
      </c>
      <c r="Z195" s="84" t="e">
        <f t="shared" ref="Z195:Z196" si="82">G195/1000</f>
        <v>#VALUE!</v>
      </c>
      <c r="AA195" s="84" t="e">
        <f t="shared" ref="AA195:AA196" si="83">H195/1000</f>
        <v>#VALUE!</v>
      </c>
      <c r="AB195" s="84" t="e">
        <f t="shared" si="66"/>
        <v>#VALUE!</v>
      </c>
      <c r="AC195" s="84" t="e">
        <f t="shared" si="67"/>
        <v>#VALUE!</v>
      </c>
      <c r="AD195" s="84" t="e">
        <f t="shared" si="68"/>
        <v>#VALUE!</v>
      </c>
      <c r="AE195" s="84" t="e">
        <f t="shared" si="68"/>
        <v>#VALUE!</v>
      </c>
      <c r="AF195" s="84" t="e">
        <f t="shared" ref="AF195:AF196" si="84">M195/1000</f>
        <v>#VALUE!</v>
      </c>
      <c r="AG195" s="84" t="e">
        <f t="shared" si="70"/>
        <v>#VALUE!</v>
      </c>
      <c r="AH195" s="84" t="e">
        <f t="shared" si="71"/>
        <v>#VALUE!</v>
      </c>
      <c r="AI195" s="84" t="e">
        <f t="shared" si="72"/>
        <v>#VALUE!</v>
      </c>
      <c r="AJ195" s="84" t="e">
        <f t="shared" si="73"/>
        <v>#VALUE!</v>
      </c>
      <c r="AK195" s="84" t="e">
        <f t="shared" si="74"/>
        <v>#VALUE!</v>
      </c>
      <c r="AL195" s="84" t="e">
        <f t="shared" si="75"/>
        <v>#VALUE!</v>
      </c>
      <c r="AM195" s="84" t="e">
        <f t="shared" si="76"/>
        <v>#VALUE!</v>
      </c>
    </row>
    <row r="196" spans="1:39" x14ac:dyDescent="0.2">
      <c r="A196" s="84" t="s">
        <v>145</v>
      </c>
      <c r="B196" s="84" t="s">
        <v>175</v>
      </c>
      <c r="C196" s="86">
        <v>-34645.230000000003</v>
      </c>
      <c r="D196" s="84" t="s">
        <v>175</v>
      </c>
      <c r="E196" s="84" t="s">
        <v>175</v>
      </c>
      <c r="F196" s="84" t="s">
        <v>175</v>
      </c>
      <c r="G196" s="84" t="s">
        <v>175</v>
      </c>
      <c r="H196" s="84" t="s">
        <v>175</v>
      </c>
      <c r="I196" s="86">
        <v>-19493.919999999998</v>
      </c>
      <c r="J196" s="84" t="s">
        <v>175</v>
      </c>
      <c r="K196" s="84" t="s">
        <v>175</v>
      </c>
      <c r="L196" s="84" t="s">
        <v>175</v>
      </c>
      <c r="M196" s="84" t="s">
        <v>175</v>
      </c>
      <c r="N196" s="84" t="s">
        <v>175</v>
      </c>
      <c r="O196" s="84" t="s">
        <v>175</v>
      </c>
      <c r="P196" s="84" t="s">
        <v>175</v>
      </c>
      <c r="Q196" s="84" t="s">
        <v>175</v>
      </c>
      <c r="R196" s="84" t="s">
        <v>175</v>
      </c>
      <c r="S196" s="84" t="s">
        <v>175</v>
      </c>
      <c r="T196" s="84" t="s">
        <v>175</v>
      </c>
      <c r="U196" s="84" t="e">
        <f t="shared" si="77"/>
        <v>#VALUE!</v>
      </c>
      <c r="V196" s="84">
        <f t="shared" si="78"/>
        <v>-34.645230000000005</v>
      </c>
      <c r="W196" s="84" t="e">
        <f t="shared" si="79"/>
        <v>#VALUE!</v>
      </c>
      <c r="X196" s="84" t="e">
        <f t="shared" si="80"/>
        <v>#VALUE!</v>
      </c>
      <c r="Y196" s="84" t="e">
        <f t="shared" si="81"/>
        <v>#VALUE!</v>
      </c>
      <c r="Z196" s="84" t="e">
        <f t="shared" si="82"/>
        <v>#VALUE!</v>
      </c>
      <c r="AA196" s="84" t="e">
        <f t="shared" si="83"/>
        <v>#VALUE!</v>
      </c>
      <c r="AB196" s="84" t="e">
        <f t="shared" si="66"/>
        <v>#VALUE!</v>
      </c>
      <c r="AC196" s="84" t="e">
        <f t="shared" si="67"/>
        <v>#VALUE!</v>
      </c>
      <c r="AD196" s="84" t="e">
        <f t="shared" si="68"/>
        <v>#VALUE!</v>
      </c>
      <c r="AE196" s="84" t="e">
        <f t="shared" si="68"/>
        <v>#VALUE!</v>
      </c>
      <c r="AF196" s="84" t="e">
        <f t="shared" si="84"/>
        <v>#VALUE!</v>
      </c>
      <c r="AG196" s="84" t="e">
        <f t="shared" si="70"/>
        <v>#VALUE!</v>
      </c>
      <c r="AH196" s="84" t="e">
        <f t="shared" si="71"/>
        <v>#VALUE!</v>
      </c>
      <c r="AI196" s="84" t="e">
        <f t="shared" si="72"/>
        <v>#VALUE!</v>
      </c>
      <c r="AJ196" s="84" t="e">
        <f t="shared" si="73"/>
        <v>#VALUE!</v>
      </c>
      <c r="AK196" s="84" t="e">
        <f t="shared" si="74"/>
        <v>#VALUE!</v>
      </c>
      <c r="AL196" s="84" t="e">
        <f t="shared" si="75"/>
        <v>#VALUE!</v>
      </c>
      <c r="AM196" s="84" t="e">
        <f t="shared" si="76"/>
        <v>#VALUE!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zoomScale="80" zoomScaleNormal="80" workbookViewId="0">
      <selection activeCell="Q33" sqref="Q33"/>
    </sheetView>
  </sheetViews>
  <sheetFormatPr defaultRowHeight="13.2" x14ac:dyDescent="0.25"/>
  <sheetData>
    <row r="1" spans="1:23" x14ac:dyDescent="0.25">
      <c r="A1" t="s">
        <v>190</v>
      </c>
      <c r="B1" t="s">
        <v>191</v>
      </c>
      <c r="C1" t="s">
        <v>192</v>
      </c>
      <c r="D1" t="s">
        <v>193</v>
      </c>
      <c r="E1" t="s">
        <v>194</v>
      </c>
      <c r="F1" t="s">
        <v>192</v>
      </c>
      <c r="G1" t="s">
        <v>195</v>
      </c>
      <c r="H1" t="s">
        <v>196</v>
      </c>
      <c r="I1" t="s">
        <v>192</v>
      </c>
      <c r="J1" t="s">
        <v>197</v>
      </c>
      <c r="K1" t="s">
        <v>198</v>
      </c>
      <c r="L1" t="s">
        <v>192</v>
      </c>
      <c r="M1" t="s">
        <v>199</v>
      </c>
      <c r="N1" t="s">
        <v>200</v>
      </c>
      <c r="O1" t="s">
        <v>192</v>
      </c>
      <c r="P1" t="s">
        <v>201</v>
      </c>
      <c r="Q1" t="s">
        <v>202</v>
      </c>
      <c r="R1" t="s">
        <v>192</v>
      </c>
      <c r="S1" t="s">
        <v>193</v>
      </c>
      <c r="T1" t="s">
        <v>203</v>
      </c>
      <c r="U1" t="s">
        <v>192</v>
      </c>
    </row>
    <row r="2" spans="1:23" x14ac:dyDescent="0.25">
      <c r="B2">
        <v>1990</v>
      </c>
      <c r="C2">
        <v>1991</v>
      </c>
      <c r="D2">
        <v>1992</v>
      </c>
      <c r="E2">
        <v>1993</v>
      </c>
      <c r="F2">
        <v>1994</v>
      </c>
      <c r="G2">
        <v>1995</v>
      </c>
      <c r="H2">
        <v>1996</v>
      </c>
      <c r="I2">
        <v>1997</v>
      </c>
      <c r="J2">
        <v>1998</v>
      </c>
      <c r="K2">
        <v>1999</v>
      </c>
      <c r="L2">
        <v>2000</v>
      </c>
      <c r="M2">
        <v>2001</v>
      </c>
      <c r="N2">
        <v>2002</v>
      </c>
      <c r="O2">
        <v>2003</v>
      </c>
      <c r="P2">
        <v>2004</v>
      </c>
      <c r="Q2">
        <v>2005</v>
      </c>
      <c r="R2">
        <v>2006</v>
      </c>
      <c r="S2">
        <v>2007</v>
      </c>
      <c r="T2">
        <v>2008</v>
      </c>
      <c r="U2">
        <v>2009</v>
      </c>
      <c r="V2">
        <v>2010</v>
      </c>
      <c r="W2">
        <v>2011</v>
      </c>
    </row>
    <row r="3" spans="1:23" x14ac:dyDescent="0.25">
      <c r="A3" t="s">
        <v>204</v>
      </c>
      <c r="Q3" s="85">
        <v>28759.09</v>
      </c>
    </row>
    <row r="4" spans="1:23" x14ac:dyDescent="0.25">
      <c r="A4" t="s">
        <v>99</v>
      </c>
      <c r="B4" s="85">
        <v>7134.22</v>
      </c>
      <c r="C4" s="85">
        <v>5023.17</v>
      </c>
      <c r="D4" s="85">
        <v>2670.28</v>
      </c>
      <c r="E4" s="85">
        <v>2875.08</v>
      </c>
      <c r="F4" s="85">
        <v>7059.33</v>
      </c>
    </row>
    <row r="5" spans="1:23" x14ac:dyDescent="0.25">
      <c r="A5" t="s">
        <v>40</v>
      </c>
      <c r="F5" s="85">
        <v>100344</v>
      </c>
      <c r="L5" s="85">
        <v>103142.79</v>
      </c>
    </row>
    <row r="6" spans="1:23" x14ac:dyDescent="0.25">
      <c r="A6" t="s">
        <v>205</v>
      </c>
    </row>
    <row r="7" spans="1:23" x14ac:dyDescent="0.25">
      <c r="A7" t="s">
        <v>206</v>
      </c>
      <c r="L7" s="85">
        <v>43140.5</v>
      </c>
      <c r="Q7" s="85">
        <v>63518.33</v>
      </c>
    </row>
    <row r="8" spans="1:23" x14ac:dyDescent="0.25">
      <c r="A8" t="s">
        <v>207</v>
      </c>
      <c r="B8" s="85">
        <v>17800188.870000001</v>
      </c>
      <c r="C8" s="85">
        <v>17428430.629999999</v>
      </c>
      <c r="D8" s="85">
        <v>16623621.09</v>
      </c>
      <c r="E8" s="85">
        <v>16361119.609999999</v>
      </c>
      <c r="F8" s="85">
        <v>16003520.560000001</v>
      </c>
      <c r="G8" s="85">
        <v>16250566.130000001</v>
      </c>
      <c r="H8" s="85">
        <v>16197861.050000001</v>
      </c>
      <c r="I8" s="85">
        <v>15969818.77</v>
      </c>
      <c r="J8" s="85">
        <v>16110684.140000001</v>
      </c>
      <c r="K8" s="85">
        <v>15953656.539999999</v>
      </c>
      <c r="L8" s="85">
        <v>16130228.91</v>
      </c>
      <c r="M8" s="85">
        <v>15943342.310000001</v>
      </c>
      <c r="N8" s="85">
        <v>16073813.08</v>
      </c>
      <c r="O8" s="85">
        <v>16257966.689999999</v>
      </c>
      <c r="P8" s="85">
        <v>16270853.039999999</v>
      </c>
      <c r="Q8" s="85">
        <v>16215808.449999999</v>
      </c>
      <c r="R8" s="85">
        <v>16215436.560000001</v>
      </c>
      <c r="S8" s="85">
        <v>16516504.93</v>
      </c>
      <c r="T8" s="85">
        <v>15923635.74</v>
      </c>
      <c r="U8" s="85">
        <v>14778383.73</v>
      </c>
      <c r="V8" s="85">
        <v>15431003.27</v>
      </c>
      <c r="W8" s="85">
        <v>15233301.83</v>
      </c>
    </row>
    <row r="9" spans="1:23" x14ac:dyDescent="0.25">
      <c r="A9" t="s">
        <v>208</v>
      </c>
      <c r="B9" s="85">
        <v>5755432.5499999998</v>
      </c>
      <c r="C9" s="85">
        <v>5348290.3600000003</v>
      </c>
      <c r="D9" s="85">
        <v>4582333.97</v>
      </c>
      <c r="E9" s="85">
        <v>4223084.8</v>
      </c>
      <c r="F9" s="85">
        <v>3731063.48</v>
      </c>
      <c r="G9" s="85">
        <v>3551503.31</v>
      </c>
      <c r="H9" s="85">
        <v>3379472.03</v>
      </c>
      <c r="I9" s="85">
        <v>3151070.85</v>
      </c>
      <c r="J9" s="85">
        <v>3006604.88</v>
      </c>
      <c r="K9" s="85">
        <v>2912276.48</v>
      </c>
      <c r="L9" s="85">
        <v>2897567.4</v>
      </c>
      <c r="M9" s="85">
        <v>2870338.72</v>
      </c>
      <c r="N9" s="85">
        <v>2824720.73</v>
      </c>
      <c r="O9" s="85">
        <v>2894666.55</v>
      </c>
      <c r="P9" s="85">
        <v>2953235.62</v>
      </c>
      <c r="Q9" s="85">
        <v>2929745.84</v>
      </c>
      <c r="R9" s="85">
        <v>3036979.43</v>
      </c>
      <c r="S9" s="85">
        <v>3050605.95</v>
      </c>
      <c r="T9" s="85">
        <v>3061407.95</v>
      </c>
      <c r="U9" s="85">
        <v>2747140.98</v>
      </c>
      <c r="V9" s="85">
        <v>2885470.86</v>
      </c>
      <c r="W9" s="85">
        <v>2994847.99</v>
      </c>
    </row>
    <row r="10" spans="1:23" x14ac:dyDescent="0.25">
      <c r="A10" t="s">
        <v>209</v>
      </c>
      <c r="B10" s="85">
        <v>12044756.32</v>
      </c>
      <c r="C10" s="85">
        <v>12080140.279999999</v>
      </c>
      <c r="D10" s="85">
        <v>12041287.119999999</v>
      </c>
      <c r="E10" s="85">
        <v>12138034.810000001</v>
      </c>
      <c r="F10" s="85">
        <v>12272457.07</v>
      </c>
      <c r="G10" s="85">
        <v>12699062.82</v>
      </c>
      <c r="H10" s="85">
        <v>12818389.02</v>
      </c>
      <c r="I10" s="85">
        <v>12818747.92</v>
      </c>
      <c r="J10" s="85">
        <v>13104079.26</v>
      </c>
      <c r="K10" s="85">
        <v>13041380.060000001</v>
      </c>
      <c r="L10" s="85">
        <v>13232661.51</v>
      </c>
      <c r="M10" s="85">
        <v>13073003.59</v>
      </c>
      <c r="N10" s="85">
        <v>13249092.35</v>
      </c>
      <c r="O10" s="85">
        <v>13363300.140000001</v>
      </c>
      <c r="P10" s="85">
        <v>13317617.42</v>
      </c>
      <c r="Q10" s="85">
        <v>13286062.609999999</v>
      </c>
      <c r="R10" s="85">
        <v>13178457.130000001</v>
      </c>
      <c r="S10" s="85">
        <v>13465898.98</v>
      </c>
      <c r="T10" s="85">
        <v>12862227.779999999</v>
      </c>
      <c r="U10" s="85">
        <v>12031242.75</v>
      </c>
      <c r="V10" s="85">
        <v>12545532.41</v>
      </c>
      <c r="W10" s="85">
        <v>12238453.84</v>
      </c>
    </row>
    <row r="11" spans="1:23" x14ac:dyDescent="0.25">
      <c r="A11" t="s">
        <v>0</v>
      </c>
      <c r="B11">
        <v>291.8</v>
      </c>
      <c r="L11">
        <v>608.95000000000005</v>
      </c>
    </row>
    <row r="12" spans="1:23" x14ac:dyDescent="0.25">
      <c r="A12" t="s">
        <v>100</v>
      </c>
      <c r="B12" s="85">
        <v>216291.39</v>
      </c>
      <c r="F12" s="85">
        <v>223335.53</v>
      </c>
      <c r="I12" s="85">
        <v>241956.19</v>
      </c>
      <c r="L12" s="85">
        <v>238702.9</v>
      </c>
    </row>
    <row r="13" spans="1:23" x14ac:dyDescent="0.25">
      <c r="A13" t="s">
        <v>101</v>
      </c>
      <c r="B13" s="85">
        <v>24192.49</v>
      </c>
      <c r="L13" s="85">
        <v>5069.22</v>
      </c>
      <c r="R13" s="85">
        <v>6512.57</v>
      </c>
      <c r="V13" s="85">
        <v>6663.59</v>
      </c>
    </row>
    <row r="14" spans="1:23" x14ac:dyDescent="0.25">
      <c r="A14" t="s">
        <v>1</v>
      </c>
      <c r="B14" s="85">
        <v>545495.24</v>
      </c>
      <c r="C14" s="85">
        <v>575292.04</v>
      </c>
      <c r="D14" s="85">
        <v>508516.28</v>
      </c>
      <c r="E14" s="85">
        <v>442106.55</v>
      </c>
      <c r="F14" s="85">
        <v>474329.72</v>
      </c>
      <c r="G14" s="85">
        <v>455243.95</v>
      </c>
      <c r="H14" s="85">
        <v>475359.91</v>
      </c>
      <c r="I14" s="85">
        <v>468353.21</v>
      </c>
      <c r="J14" s="85">
        <v>507377.79</v>
      </c>
      <c r="K14" s="85">
        <v>472576.79</v>
      </c>
      <c r="L14" s="85">
        <v>513026.7</v>
      </c>
      <c r="M14" s="85">
        <v>552186.24</v>
      </c>
      <c r="N14" s="85">
        <v>593591.9</v>
      </c>
      <c r="O14" s="85">
        <v>724421.77</v>
      </c>
      <c r="P14" s="85">
        <v>516472.68</v>
      </c>
      <c r="Q14" s="85">
        <v>548425.16</v>
      </c>
      <c r="R14" s="85">
        <v>532139.56000000006</v>
      </c>
      <c r="S14" s="85">
        <v>621604.21</v>
      </c>
      <c r="T14" s="85">
        <v>537529.18000000005</v>
      </c>
      <c r="U14" s="85">
        <v>557959.92000000004</v>
      </c>
      <c r="V14" s="85">
        <v>568801.64</v>
      </c>
      <c r="W14" s="85">
        <v>480893.73</v>
      </c>
    </row>
    <row r="15" spans="1:23" x14ac:dyDescent="0.25">
      <c r="A15" t="s">
        <v>2</v>
      </c>
      <c r="B15" s="85">
        <v>68209.13</v>
      </c>
      <c r="C15" s="85">
        <v>66535.33</v>
      </c>
      <c r="D15" s="85">
        <v>64604.49</v>
      </c>
      <c r="E15" s="85">
        <v>64230.94</v>
      </c>
      <c r="F15" s="85">
        <v>66160.289999999994</v>
      </c>
      <c r="G15" s="85">
        <v>68259.73</v>
      </c>
      <c r="H15" s="85">
        <v>74300.639999999999</v>
      </c>
      <c r="I15" s="85">
        <v>65083.5</v>
      </c>
      <c r="J15" s="85">
        <v>66278.12</v>
      </c>
      <c r="K15" s="85">
        <v>61675.27</v>
      </c>
      <c r="L15" s="85">
        <v>65046</v>
      </c>
      <c r="M15" s="85">
        <v>67113.84</v>
      </c>
      <c r="N15" s="85">
        <v>74880.22</v>
      </c>
      <c r="O15" s="85">
        <v>90901.77</v>
      </c>
      <c r="P15" s="85">
        <v>85426.69</v>
      </c>
      <c r="Q15" s="85">
        <v>84955.67</v>
      </c>
      <c r="R15" s="85">
        <v>87903.3</v>
      </c>
      <c r="S15" s="85">
        <v>86217.01</v>
      </c>
      <c r="T15" s="85">
        <v>87021.88</v>
      </c>
      <c r="U15" s="85">
        <v>76243.58</v>
      </c>
      <c r="V15" s="85">
        <v>80915.05</v>
      </c>
      <c r="W15" s="85">
        <v>78889.87</v>
      </c>
    </row>
    <row r="16" spans="1:23" x14ac:dyDescent="0.25">
      <c r="A16" t="s">
        <v>41</v>
      </c>
      <c r="B16" s="85">
        <v>57261.77</v>
      </c>
      <c r="C16" s="85">
        <v>58897.36</v>
      </c>
      <c r="D16" s="85">
        <v>50723.78</v>
      </c>
      <c r="E16" s="85">
        <v>46317.58</v>
      </c>
      <c r="F16" s="85">
        <v>42090.97</v>
      </c>
    </row>
    <row r="17" spans="1:23" x14ac:dyDescent="0.25">
      <c r="A17" t="s">
        <v>146</v>
      </c>
      <c r="B17" s="85">
        <v>-1663.8</v>
      </c>
      <c r="F17" s="85">
        <v>2197.1999999999998</v>
      </c>
    </row>
    <row r="18" spans="1:23" x14ac:dyDescent="0.25">
      <c r="A18" t="s">
        <v>102</v>
      </c>
      <c r="F18" s="85">
        <v>19598.96</v>
      </c>
      <c r="L18" s="85">
        <v>22372.799999999999</v>
      </c>
    </row>
    <row r="19" spans="1:23" x14ac:dyDescent="0.25">
      <c r="A19" t="s">
        <v>147</v>
      </c>
      <c r="F19" s="85">
        <v>53764.12</v>
      </c>
      <c r="M19" s="85">
        <v>113325.82</v>
      </c>
      <c r="Q19" s="85">
        <v>117647.76</v>
      </c>
    </row>
    <row r="20" spans="1:23" x14ac:dyDescent="0.25">
      <c r="A20" t="s">
        <v>42</v>
      </c>
      <c r="B20" s="85">
        <v>3265.39</v>
      </c>
      <c r="F20" s="85">
        <v>3739.5</v>
      </c>
      <c r="I20" s="85">
        <v>4045.44</v>
      </c>
    </row>
    <row r="21" spans="1:23" x14ac:dyDescent="0.25">
      <c r="A21" t="s">
        <v>43</v>
      </c>
      <c r="B21" s="85">
        <v>110576.79</v>
      </c>
      <c r="C21" s="85">
        <v>101136.19</v>
      </c>
      <c r="D21" s="85">
        <v>93198.02</v>
      </c>
      <c r="E21" s="85">
        <v>85118.69</v>
      </c>
      <c r="F21" s="85">
        <v>59995.83</v>
      </c>
      <c r="G21" s="85">
        <v>51617.93</v>
      </c>
      <c r="H21" s="85">
        <v>55619.51</v>
      </c>
      <c r="I21" s="85">
        <v>60302.239999999998</v>
      </c>
      <c r="J21" s="85">
        <v>60485.43</v>
      </c>
      <c r="K21" s="85">
        <v>50107.63</v>
      </c>
      <c r="L21" s="85">
        <v>48262.32</v>
      </c>
      <c r="M21" s="85">
        <v>48265.41</v>
      </c>
      <c r="N21" s="85">
        <v>51155.77</v>
      </c>
      <c r="O21" s="85">
        <v>56284.97</v>
      </c>
      <c r="P21" s="85">
        <v>60007.31</v>
      </c>
      <c r="Q21" s="85">
        <v>57963.74</v>
      </c>
      <c r="R21" s="85">
        <v>59623.42</v>
      </c>
      <c r="S21" s="85">
        <v>59752.18</v>
      </c>
      <c r="T21" s="85">
        <v>63460.65</v>
      </c>
      <c r="U21" s="85">
        <v>57931.61</v>
      </c>
      <c r="V21" s="85">
        <v>59246.720000000001</v>
      </c>
      <c r="W21" s="85">
        <v>58265.97</v>
      </c>
    </row>
    <row r="22" spans="1:23" x14ac:dyDescent="0.25">
      <c r="A22" t="s">
        <v>3</v>
      </c>
      <c r="B22" s="85">
        <v>142117.73000000001</v>
      </c>
      <c r="C22" s="85">
        <v>144346.76999999999</v>
      </c>
      <c r="D22" s="85">
        <v>142790.60999999999</v>
      </c>
      <c r="E22" s="85">
        <v>141953.81</v>
      </c>
      <c r="F22" s="85">
        <v>147660.88</v>
      </c>
      <c r="G22" s="85">
        <v>149670.37</v>
      </c>
      <c r="H22" s="85">
        <v>154110.03</v>
      </c>
      <c r="I22" s="85">
        <v>144953.64000000001</v>
      </c>
      <c r="J22" s="85">
        <v>150560.56</v>
      </c>
      <c r="K22" s="85">
        <v>144311.09</v>
      </c>
      <c r="L22" s="85">
        <v>145264.4</v>
      </c>
      <c r="M22" s="85">
        <v>144401</v>
      </c>
      <c r="N22" s="85">
        <v>143438.35</v>
      </c>
      <c r="O22" s="85">
        <v>143990.64000000001</v>
      </c>
      <c r="P22" s="85">
        <v>145187.64000000001</v>
      </c>
      <c r="Q22" s="85">
        <v>140888.53</v>
      </c>
      <c r="R22" s="85">
        <v>137187.82</v>
      </c>
      <c r="S22" s="85">
        <v>132284.18</v>
      </c>
      <c r="T22" s="85">
        <v>134657.17000000001</v>
      </c>
      <c r="U22" s="85">
        <v>121964.48</v>
      </c>
      <c r="V22" s="85">
        <v>129344.98</v>
      </c>
      <c r="W22" s="85">
        <v>118977.93</v>
      </c>
    </row>
    <row r="23" spans="1:23" x14ac:dyDescent="0.25">
      <c r="A23" t="s">
        <v>44</v>
      </c>
      <c r="F23" s="85">
        <v>2310.3200000000002</v>
      </c>
    </row>
    <row r="24" spans="1:23" x14ac:dyDescent="0.25">
      <c r="A24" t="s">
        <v>45</v>
      </c>
      <c r="G24" s="85">
        <v>-8175.78</v>
      </c>
      <c r="L24" s="85">
        <v>-5082.1099999999997</v>
      </c>
    </row>
    <row r="25" spans="1:23" x14ac:dyDescent="0.25">
      <c r="A25" t="s">
        <v>46</v>
      </c>
      <c r="F25" s="85">
        <v>-2256.9299999999998</v>
      </c>
      <c r="L25" s="85">
        <v>-4753.7299999999996</v>
      </c>
    </row>
    <row r="26" spans="1:23" x14ac:dyDescent="0.25">
      <c r="A26" t="s">
        <v>210</v>
      </c>
      <c r="B26" s="85">
        <v>38585.94</v>
      </c>
      <c r="F26" s="85">
        <v>47538.33</v>
      </c>
      <c r="J26" s="85">
        <v>75614.19</v>
      </c>
      <c r="L26" s="85">
        <v>71447.210000000006</v>
      </c>
      <c r="N26" s="85">
        <v>68376.649999999994</v>
      </c>
      <c r="P26" s="85">
        <v>91712.41</v>
      </c>
    </row>
    <row r="27" spans="1:23" x14ac:dyDescent="0.25">
      <c r="A27" t="s">
        <v>211</v>
      </c>
      <c r="B27" s="85">
        <v>26619.96</v>
      </c>
      <c r="C27" s="85">
        <v>23107.73</v>
      </c>
      <c r="D27">
        <v>419.84</v>
      </c>
      <c r="E27" s="85">
        <v>-6558.43</v>
      </c>
      <c r="F27" s="85">
        <v>-5607.25</v>
      </c>
      <c r="G27" s="85">
        <v>-5782.49</v>
      </c>
      <c r="H27" s="85">
        <v>-1977.44</v>
      </c>
      <c r="I27" s="85">
        <v>1760.55</v>
      </c>
      <c r="J27" s="85">
        <v>5917.54</v>
      </c>
      <c r="K27" s="85">
        <v>7301.5</v>
      </c>
      <c r="L27" s="85">
        <v>7947.48</v>
      </c>
      <c r="M27" s="85">
        <v>8906.4599999999991</v>
      </c>
    </row>
    <row r="28" spans="1:23" x14ac:dyDescent="0.25">
      <c r="A28" t="s">
        <v>148</v>
      </c>
      <c r="F28" s="85">
        <v>-29441.86</v>
      </c>
      <c r="L28" s="85">
        <v>-36801.43</v>
      </c>
    </row>
    <row r="29" spans="1:23" x14ac:dyDescent="0.25">
      <c r="A29" t="s">
        <v>103</v>
      </c>
      <c r="B29" s="85">
        <v>1389137.72</v>
      </c>
      <c r="C29" s="85">
        <v>1263891.42</v>
      </c>
      <c r="D29" s="85">
        <v>1426003.1</v>
      </c>
      <c r="E29" s="85">
        <v>1500802.09</v>
      </c>
      <c r="F29" s="85">
        <v>1519821</v>
      </c>
      <c r="G29" s="85">
        <v>2603073.58</v>
      </c>
      <c r="H29" s="85">
        <v>1991465.32</v>
      </c>
      <c r="I29" s="85">
        <v>1737851.41</v>
      </c>
      <c r="J29" s="85">
        <v>1990095.62</v>
      </c>
      <c r="K29" s="85">
        <v>2004446.03</v>
      </c>
      <c r="L29" s="85">
        <v>2087663.87</v>
      </c>
      <c r="M29" s="85">
        <v>2103253.34</v>
      </c>
      <c r="N29" s="85">
        <v>2295702.35</v>
      </c>
      <c r="O29" s="85">
        <v>2518858.87</v>
      </c>
      <c r="P29" s="85">
        <v>2673505</v>
      </c>
      <c r="Q29" s="85">
        <v>2191858.88</v>
      </c>
    </row>
    <row r="30" spans="1:23" x14ac:dyDescent="0.25">
      <c r="A30" t="s">
        <v>213</v>
      </c>
    </row>
    <row r="31" spans="1:23" x14ac:dyDescent="0.25">
      <c r="A31" t="s">
        <v>48</v>
      </c>
      <c r="B31" s="85">
        <v>96316.26</v>
      </c>
      <c r="C31" s="85">
        <v>73644.710000000006</v>
      </c>
      <c r="D31" s="85">
        <v>67757.509999999995</v>
      </c>
      <c r="E31" s="85">
        <v>66671.39</v>
      </c>
      <c r="F31" s="85">
        <v>63150.69</v>
      </c>
      <c r="G31" s="85">
        <v>63427.42</v>
      </c>
      <c r="H31" s="85">
        <v>65752.73</v>
      </c>
      <c r="I31" s="85">
        <v>62146.01</v>
      </c>
      <c r="J31" s="85">
        <v>57286.63</v>
      </c>
      <c r="K31" s="85">
        <v>50488.65</v>
      </c>
      <c r="L31" s="85">
        <v>51329.72</v>
      </c>
      <c r="M31" s="85">
        <v>54565.37</v>
      </c>
      <c r="N31" s="85">
        <v>51131.74</v>
      </c>
      <c r="O31" s="85">
        <v>55837.4</v>
      </c>
      <c r="P31" s="85">
        <v>54855.23</v>
      </c>
      <c r="Q31" s="85">
        <v>55076.480000000003</v>
      </c>
      <c r="R31" s="85">
        <v>56356.959999999999</v>
      </c>
      <c r="S31" s="85">
        <v>61637.91</v>
      </c>
      <c r="T31" s="85">
        <v>58884.959999999999</v>
      </c>
      <c r="U31" s="85">
        <v>49453.39</v>
      </c>
      <c r="V31" s="85">
        <v>52198.07</v>
      </c>
      <c r="W31" s="85">
        <v>57813.45</v>
      </c>
    </row>
    <row r="32" spans="1:23" x14ac:dyDescent="0.25">
      <c r="A32" t="s">
        <v>104</v>
      </c>
      <c r="F32" s="85">
        <v>4579.54</v>
      </c>
    </row>
    <row r="33" spans="1:23" x14ac:dyDescent="0.25">
      <c r="A33" t="s">
        <v>105</v>
      </c>
      <c r="J33" s="85">
        <v>-1002.98</v>
      </c>
      <c r="Q33" s="85">
        <v>11128</v>
      </c>
    </row>
    <row r="34" spans="1:23" x14ac:dyDescent="0.25">
      <c r="A34" t="s">
        <v>212</v>
      </c>
      <c r="G34">
        <v>222.57</v>
      </c>
      <c r="L34">
        <v>469.5</v>
      </c>
    </row>
    <row r="35" spans="1:23" x14ac:dyDescent="0.25">
      <c r="A35" t="s">
        <v>49</v>
      </c>
      <c r="F35" s="85">
        <v>-5145.1000000000004</v>
      </c>
    </row>
    <row r="36" spans="1:23" x14ac:dyDescent="0.25">
      <c r="A36" t="s">
        <v>50</v>
      </c>
      <c r="F36" s="85">
        <v>187911.39</v>
      </c>
    </row>
    <row r="37" spans="1:23" x14ac:dyDescent="0.25">
      <c r="A37" t="s">
        <v>149</v>
      </c>
      <c r="B37" s="85">
        <v>519888.13</v>
      </c>
      <c r="C37" s="85">
        <v>542673.94999999995</v>
      </c>
      <c r="D37" s="85">
        <v>510106.59</v>
      </c>
      <c r="E37" s="85">
        <v>566732.34</v>
      </c>
      <c r="F37" s="85">
        <v>594946.53</v>
      </c>
      <c r="G37" s="85">
        <v>835849.52</v>
      </c>
      <c r="H37" s="85">
        <v>630970.17000000004</v>
      </c>
      <c r="I37" s="85">
        <v>607512.88</v>
      </c>
      <c r="J37" s="85">
        <v>816786.65</v>
      </c>
      <c r="K37" s="85">
        <v>705709.19</v>
      </c>
      <c r="L37" s="85">
        <v>669850.43999999994</v>
      </c>
      <c r="M37" s="85">
        <v>670328.93999999994</v>
      </c>
      <c r="N37" s="85">
        <v>843709.82</v>
      </c>
      <c r="O37" s="85">
        <v>799208.51</v>
      </c>
      <c r="P37" s="85">
        <v>875318.45</v>
      </c>
      <c r="Q37" s="85">
        <v>789241.39</v>
      </c>
      <c r="R37" s="85">
        <v>806615.55</v>
      </c>
      <c r="S37" s="85">
        <v>807884.2</v>
      </c>
      <c r="T37" s="85">
        <v>713868.86</v>
      </c>
      <c r="U37" s="85">
        <v>661836</v>
      </c>
      <c r="V37" s="85">
        <v>775045.16</v>
      </c>
      <c r="W37" s="85">
        <v>778021.55</v>
      </c>
    </row>
    <row r="38" spans="1:23" x14ac:dyDescent="0.25">
      <c r="A38" t="s">
        <v>107</v>
      </c>
      <c r="F38" s="85">
        <v>-101578</v>
      </c>
    </row>
    <row r="39" spans="1:23" x14ac:dyDescent="0.25">
      <c r="A39" t="s">
        <v>108</v>
      </c>
      <c r="E39" s="85">
        <v>-38177.019999999997</v>
      </c>
    </row>
    <row r="40" spans="1:23" x14ac:dyDescent="0.25">
      <c r="A40" t="s">
        <v>51</v>
      </c>
      <c r="E40" s="85">
        <v>33181.46</v>
      </c>
      <c r="F40" s="85">
        <v>5792.1</v>
      </c>
      <c r="L40" s="85">
        <v>19127</v>
      </c>
      <c r="R40" s="85">
        <v>59569.27</v>
      </c>
      <c r="V40" s="85">
        <v>519286.8</v>
      </c>
    </row>
    <row r="41" spans="1:23" x14ac:dyDescent="0.25">
      <c r="A41" t="s">
        <v>150</v>
      </c>
      <c r="F41" s="85">
        <v>3650138</v>
      </c>
      <c r="Q41" s="85">
        <v>7045044.7199999997</v>
      </c>
    </row>
    <row r="42" spans="1:23" x14ac:dyDescent="0.25">
      <c r="A42" t="s">
        <v>4</v>
      </c>
      <c r="B42" s="85">
        <v>129924.75</v>
      </c>
      <c r="F42" s="85">
        <v>152078.48000000001</v>
      </c>
      <c r="L42" s="85">
        <v>177521.07</v>
      </c>
      <c r="P42" s="85">
        <v>179899.3</v>
      </c>
    </row>
    <row r="43" spans="1:23" x14ac:dyDescent="0.25">
      <c r="A43" t="s">
        <v>109</v>
      </c>
      <c r="F43">
        <v>-382.98</v>
      </c>
    </row>
    <row r="44" spans="1:23" x14ac:dyDescent="0.25">
      <c r="A44" t="s">
        <v>110</v>
      </c>
      <c r="F44" s="85">
        <v>-68485.990000000005</v>
      </c>
      <c r="L44" s="85">
        <v>-80001.42</v>
      </c>
    </row>
    <row r="45" spans="1:23" x14ac:dyDescent="0.25">
      <c r="A45" t="s">
        <v>151</v>
      </c>
      <c r="F45">
        <v>-74.14</v>
      </c>
    </row>
    <row r="46" spans="1:23" x14ac:dyDescent="0.25">
      <c r="A46" t="s">
        <v>52</v>
      </c>
      <c r="B46" s="85">
        <v>8529.4599999999991</v>
      </c>
      <c r="H46" s="85">
        <v>10069.83</v>
      </c>
      <c r="L46" s="85">
        <v>7872.81</v>
      </c>
      <c r="Q46" s="85">
        <v>8606.73</v>
      </c>
    </row>
    <row r="47" spans="1:23" x14ac:dyDescent="0.25">
      <c r="A47" t="s">
        <v>111</v>
      </c>
      <c r="F47" s="85">
        <v>4879.13</v>
      </c>
      <c r="L47" s="85">
        <v>252820.75</v>
      </c>
    </row>
    <row r="48" spans="1:23" x14ac:dyDescent="0.25">
      <c r="A48" t="s">
        <v>5</v>
      </c>
      <c r="B48" s="85">
        <v>24795.93</v>
      </c>
      <c r="C48" s="85">
        <v>16454.96</v>
      </c>
      <c r="D48" s="85">
        <v>14585.76</v>
      </c>
      <c r="E48" s="85">
        <v>14604.49</v>
      </c>
      <c r="F48" s="85">
        <v>13612.91</v>
      </c>
      <c r="G48" s="85">
        <v>13711.33</v>
      </c>
      <c r="H48" s="85">
        <v>14616.47</v>
      </c>
      <c r="I48" s="85">
        <v>16651.669999999998</v>
      </c>
      <c r="J48" s="85">
        <v>17107.93</v>
      </c>
      <c r="K48" s="85">
        <v>17716.57</v>
      </c>
      <c r="L48" s="85">
        <v>18956.28</v>
      </c>
      <c r="M48" s="85">
        <v>19062.669999999998</v>
      </c>
      <c r="N48" s="85">
        <v>19901.22</v>
      </c>
      <c r="O48" s="85">
        <v>21955.61</v>
      </c>
      <c r="P48" s="85">
        <v>21842.14</v>
      </c>
      <c r="Q48" s="85">
        <v>22095.52</v>
      </c>
      <c r="R48" s="85">
        <v>22821.19</v>
      </c>
      <c r="S48" s="85">
        <v>25069.279999999999</v>
      </c>
      <c r="T48" s="85">
        <v>23351.67</v>
      </c>
      <c r="U48" s="85">
        <v>21125.21</v>
      </c>
      <c r="V48" s="85">
        <v>20860.57</v>
      </c>
      <c r="W48" s="85">
        <v>21582.32</v>
      </c>
    </row>
    <row r="49" spans="1:23" x14ac:dyDescent="0.25">
      <c r="A49" t="s">
        <v>6</v>
      </c>
      <c r="B49" s="85">
        <v>39592.5</v>
      </c>
      <c r="F49" s="85">
        <v>11649.69</v>
      </c>
      <c r="H49" s="85">
        <v>18540.59</v>
      </c>
    </row>
    <row r="50" spans="1:23" x14ac:dyDescent="0.25">
      <c r="A50" t="s">
        <v>214</v>
      </c>
      <c r="B50" s="85">
        <v>5948.88</v>
      </c>
      <c r="C50" s="85">
        <v>6409.53</v>
      </c>
      <c r="D50" s="85">
        <v>6844.21</v>
      </c>
      <c r="E50" s="85">
        <v>7224.89</v>
      </c>
      <c r="F50" s="85">
        <v>7471.72</v>
      </c>
      <c r="G50" s="85">
        <v>7374.61</v>
      </c>
      <c r="H50" s="85">
        <v>7751.4</v>
      </c>
      <c r="I50" s="85">
        <v>7863.93</v>
      </c>
      <c r="J50" s="85">
        <v>8360.8700000000008</v>
      </c>
      <c r="K50" s="85">
        <v>8469.64</v>
      </c>
      <c r="L50" s="85">
        <v>8753.66</v>
      </c>
      <c r="M50" s="85">
        <v>8777.73</v>
      </c>
      <c r="N50" s="85">
        <v>9102.77</v>
      </c>
      <c r="O50" s="85">
        <v>9456.49</v>
      </c>
      <c r="P50" s="85">
        <v>9664.49</v>
      </c>
      <c r="Q50" s="85">
        <v>9821.9699999999993</v>
      </c>
      <c r="R50" s="85">
        <v>9932.68</v>
      </c>
      <c r="S50" s="85">
        <v>10436.31</v>
      </c>
      <c r="T50" s="85">
        <v>10529.5</v>
      </c>
      <c r="U50" s="85">
        <v>10167.52</v>
      </c>
      <c r="V50" s="85">
        <v>9931.31</v>
      </c>
      <c r="W50" s="85">
        <v>9606.2099999999991</v>
      </c>
    </row>
    <row r="51" spans="1:23" x14ac:dyDescent="0.25">
      <c r="A51" t="s">
        <v>53</v>
      </c>
      <c r="B51" s="85">
        <v>192708.23</v>
      </c>
      <c r="C51" s="85">
        <v>173317.46</v>
      </c>
      <c r="D51" s="85">
        <v>155027.54</v>
      </c>
      <c r="E51" s="85">
        <v>150321.73000000001</v>
      </c>
      <c r="F51" s="85">
        <v>142547.29999999999</v>
      </c>
      <c r="G51" s="85">
        <v>144832.26</v>
      </c>
      <c r="H51" s="85">
        <v>148169.54999999999</v>
      </c>
      <c r="I51" s="85">
        <v>145365.68</v>
      </c>
      <c r="J51" s="85">
        <v>137890.85999999999</v>
      </c>
      <c r="K51" s="85">
        <v>130185.69</v>
      </c>
      <c r="L51" s="85">
        <v>139050.22</v>
      </c>
      <c r="M51" s="85">
        <v>138694.70000000001</v>
      </c>
      <c r="N51" s="85">
        <v>135488.04999999999</v>
      </c>
      <c r="O51" s="85">
        <v>140390.79</v>
      </c>
      <c r="P51" s="85">
        <v>141352.57</v>
      </c>
      <c r="Q51" s="85">
        <v>139542.82</v>
      </c>
      <c r="R51" s="85">
        <v>143799.43</v>
      </c>
      <c r="S51" s="85">
        <v>146789.98000000001</v>
      </c>
      <c r="T51" s="85">
        <v>137747.01</v>
      </c>
      <c r="U51" s="85">
        <v>127687.33</v>
      </c>
      <c r="V51" s="85">
        <v>131825.93</v>
      </c>
      <c r="W51" s="85">
        <v>128264.71</v>
      </c>
    </row>
    <row r="52" spans="1:23" x14ac:dyDescent="0.25">
      <c r="A52" t="s">
        <v>215</v>
      </c>
      <c r="B52" s="85">
        <v>193817</v>
      </c>
      <c r="F52" s="85">
        <v>144159</v>
      </c>
      <c r="L52" s="85">
        <v>65260</v>
      </c>
      <c r="N52" s="85">
        <v>70450</v>
      </c>
    </row>
    <row r="53" spans="1:23" x14ac:dyDescent="0.25">
      <c r="A53" t="s">
        <v>216</v>
      </c>
      <c r="F53" s="85">
        <v>-132198.63</v>
      </c>
      <c r="K53" s="85">
        <v>-55864</v>
      </c>
      <c r="L53" s="85">
        <v>-295463.14</v>
      </c>
      <c r="M53" s="85">
        <v>-307198.71000000002</v>
      </c>
      <c r="N53" s="85">
        <v>-129565.03</v>
      </c>
      <c r="O53" s="85">
        <v>-132780.4</v>
      </c>
    </row>
    <row r="54" spans="1:23" x14ac:dyDescent="0.25">
      <c r="A54" t="s">
        <v>7</v>
      </c>
      <c r="B54" s="85">
        <v>75303.25</v>
      </c>
      <c r="C54" s="85">
        <v>84554.05</v>
      </c>
      <c r="D54" s="85">
        <v>80723.09</v>
      </c>
      <c r="E54" s="85">
        <v>79454.59</v>
      </c>
      <c r="F54" s="85">
        <v>85007.71</v>
      </c>
      <c r="G54" s="85">
        <v>80952.08</v>
      </c>
      <c r="H54" s="85">
        <v>92512.8</v>
      </c>
      <c r="I54" s="85">
        <v>84383.98</v>
      </c>
      <c r="J54" s="85">
        <v>79480.56</v>
      </c>
      <c r="K54" s="85">
        <v>78410.52</v>
      </c>
      <c r="L54" s="85">
        <v>73189.740000000005</v>
      </c>
      <c r="M54" s="85">
        <v>76075.789999999994</v>
      </c>
      <c r="N54" s="85">
        <v>76943.05</v>
      </c>
      <c r="O54" s="85">
        <v>80585.89</v>
      </c>
      <c r="P54" s="85">
        <v>74273.22</v>
      </c>
      <c r="Q54" s="85">
        <v>70065.37</v>
      </c>
      <c r="R54" s="85">
        <v>78916.09</v>
      </c>
      <c r="S54" s="85">
        <v>71481.279999999999</v>
      </c>
      <c r="T54" s="85">
        <v>63807.43</v>
      </c>
      <c r="U54" s="85">
        <v>65557.100000000006</v>
      </c>
      <c r="V54" s="85">
        <v>62683.69</v>
      </c>
      <c r="W54" s="85">
        <v>55310.09</v>
      </c>
    </row>
    <row r="55" spans="1:23" x14ac:dyDescent="0.25">
      <c r="A55" t="s">
        <v>112</v>
      </c>
      <c r="F55">
        <v>-93.17</v>
      </c>
      <c r="L55" s="85">
        <v>-1381.7</v>
      </c>
    </row>
    <row r="56" spans="1:23" x14ac:dyDescent="0.25">
      <c r="A56" t="s">
        <v>55</v>
      </c>
      <c r="F56">
        <v>-219.66</v>
      </c>
      <c r="L56">
        <v>37.619999999999997</v>
      </c>
      <c r="M56">
        <v>46.78</v>
      </c>
      <c r="N56">
        <v>44.74</v>
      </c>
      <c r="O56">
        <v>45.2</v>
      </c>
      <c r="P56">
        <v>37.61</v>
      </c>
      <c r="Q56">
        <v>54.29</v>
      </c>
    </row>
    <row r="57" spans="1:23" x14ac:dyDescent="0.25">
      <c r="A57" t="s">
        <v>8</v>
      </c>
      <c r="B57" s="85">
        <v>7084.93</v>
      </c>
      <c r="F57" s="85">
        <v>13937.58</v>
      </c>
      <c r="J57" s="85">
        <v>4673.3599999999997</v>
      </c>
      <c r="L57" s="85">
        <v>7639.14</v>
      </c>
    </row>
    <row r="58" spans="1:23" x14ac:dyDescent="0.25">
      <c r="A58" t="s">
        <v>113</v>
      </c>
      <c r="B58" s="85">
        <v>265143.09000000003</v>
      </c>
      <c r="F58" s="85">
        <v>304566.05</v>
      </c>
      <c r="L58" s="85">
        <v>350107.93</v>
      </c>
      <c r="R58" s="85">
        <v>410137.76</v>
      </c>
    </row>
    <row r="59" spans="1:23" x14ac:dyDescent="0.25">
      <c r="A59" t="s">
        <v>152</v>
      </c>
      <c r="B59" s="85">
        <v>106839.56</v>
      </c>
      <c r="L59" s="85">
        <v>193237.58</v>
      </c>
    </row>
    <row r="60" spans="1:23" x14ac:dyDescent="0.25">
      <c r="A60" t="s">
        <v>114</v>
      </c>
      <c r="F60" s="85">
        <v>15659.51</v>
      </c>
      <c r="Q60" s="85">
        <v>14450.37</v>
      </c>
    </row>
    <row r="61" spans="1:23" x14ac:dyDescent="0.25">
      <c r="A61" t="s">
        <v>217</v>
      </c>
    </row>
    <row r="62" spans="1:23" x14ac:dyDescent="0.25">
      <c r="A62" t="s">
        <v>115</v>
      </c>
      <c r="F62" s="85">
        <v>5844.01</v>
      </c>
      <c r="G62">
        <v>833.29</v>
      </c>
      <c r="H62">
        <v>928.01</v>
      </c>
      <c r="I62">
        <v>855.1</v>
      </c>
      <c r="J62">
        <v>708.82</v>
      </c>
      <c r="K62">
        <v>758.47</v>
      </c>
      <c r="L62" s="85">
        <v>12223</v>
      </c>
    </row>
    <row r="63" spans="1:23" x14ac:dyDescent="0.25">
      <c r="A63" t="s">
        <v>56</v>
      </c>
      <c r="B63" s="85">
        <v>31805.74</v>
      </c>
      <c r="C63" s="85">
        <v>28624.97</v>
      </c>
      <c r="D63" s="85">
        <v>18152.990000000002</v>
      </c>
      <c r="E63" s="85">
        <v>11456.21</v>
      </c>
      <c r="F63" s="85">
        <v>11618.6</v>
      </c>
      <c r="G63" s="85">
        <v>9553.86</v>
      </c>
      <c r="H63" s="85">
        <v>10480.469999999999</v>
      </c>
      <c r="I63" s="85">
        <v>11089.41</v>
      </c>
      <c r="J63" s="85">
        <v>11541.91</v>
      </c>
      <c r="K63" s="85">
        <v>13311.41</v>
      </c>
      <c r="L63" s="85">
        <v>18966.650000000001</v>
      </c>
      <c r="M63" s="85">
        <v>22542.05</v>
      </c>
      <c r="N63" s="85">
        <v>20550.939999999999</v>
      </c>
      <c r="O63" s="85">
        <v>19556.05</v>
      </c>
      <c r="P63" s="85">
        <v>16727.07</v>
      </c>
      <c r="Q63" s="85">
        <v>13432.43</v>
      </c>
      <c r="R63" s="85">
        <v>11007.78</v>
      </c>
      <c r="S63" s="85">
        <v>13326.24</v>
      </c>
      <c r="T63" s="85">
        <v>12397.05</v>
      </c>
      <c r="U63" s="85">
        <v>10149.74</v>
      </c>
      <c r="V63" s="85">
        <v>15314.38</v>
      </c>
      <c r="W63" s="85">
        <v>17601.689999999999</v>
      </c>
    </row>
    <row r="64" spans="1:23" x14ac:dyDescent="0.25">
      <c r="A64" t="s">
        <v>9</v>
      </c>
      <c r="B64" s="85">
        <v>11728</v>
      </c>
      <c r="C64" s="85">
        <v>19376</v>
      </c>
      <c r="D64" s="85">
        <v>23293</v>
      </c>
      <c r="E64" s="85">
        <v>25165</v>
      </c>
      <c r="F64" s="85">
        <v>32994.800000000003</v>
      </c>
      <c r="G64" s="85">
        <v>37869</v>
      </c>
    </row>
    <row r="65" spans="1:23" x14ac:dyDescent="0.25">
      <c r="A65" t="s">
        <v>218</v>
      </c>
      <c r="B65" s="85">
        <v>4129840.9</v>
      </c>
      <c r="C65" s="85">
        <v>4111621.79</v>
      </c>
      <c r="D65" s="85">
        <v>4039196.27</v>
      </c>
      <c r="E65" s="85">
        <v>3983089.75</v>
      </c>
      <c r="F65" s="85">
        <v>3978699.05</v>
      </c>
      <c r="G65" s="85">
        <v>4010324.54</v>
      </c>
      <c r="H65" s="85">
        <v>4076971.56</v>
      </c>
      <c r="I65" s="85">
        <v>4011919.77</v>
      </c>
      <c r="J65" s="85">
        <v>4035894.78</v>
      </c>
      <c r="K65" s="85">
        <v>3955453.43</v>
      </c>
      <c r="L65" s="85">
        <v>3985818.86</v>
      </c>
      <c r="M65" s="85">
        <v>3996531.14</v>
      </c>
      <c r="N65" s="85">
        <v>4006505.28</v>
      </c>
      <c r="O65" s="85">
        <v>4083198.09</v>
      </c>
      <c r="P65" s="85">
        <v>4063310.66</v>
      </c>
      <c r="Q65" s="85">
        <v>4025595.38</v>
      </c>
      <c r="R65" s="85">
        <v>3985124</v>
      </c>
      <c r="S65" s="85">
        <v>3948197.17</v>
      </c>
      <c r="T65" s="85">
        <v>3806501.35</v>
      </c>
      <c r="U65" s="85">
        <v>3517716.09</v>
      </c>
      <c r="V65" s="85">
        <v>3613437.01</v>
      </c>
      <c r="W65" s="85">
        <v>3464853.04</v>
      </c>
    </row>
    <row r="66" spans="1:23" x14ac:dyDescent="0.25">
      <c r="A66" t="s">
        <v>219</v>
      </c>
      <c r="B66" s="85">
        <v>5367940.04</v>
      </c>
      <c r="C66" s="85">
        <v>5222928.42</v>
      </c>
      <c r="D66" s="85">
        <v>5062336.9800000004</v>
      </c>
      <c r="E66" s="85">
        <v>4960092.6399999997</v>
      </c>
      <c r="F66" s="85">
        <v>4930949.29</v>
      </c>
      <c r="G66" s="85">
        <v>4962604.5</v>
      </c>
      <c r="H66" s="85">
        <v>5049338.22</v>
      </c>
      <c r="I66" s="85">
        <v>4956222.1399999997</v>
      </c>
      <c r="J66" s="85">
        <v>4906214.03</v>
      </c>
      <c r="K66" s="85">
        <v>4774459.32</v>
      </c>
      <c r="L66" s="85">
        <v>4819244.62</v>
      </c>
      <c r="M66" s="85">
        <v>4849484.63</v>
      </c>
      <c r="N66" s="85">
        <v>4842676.2699999996</v>
      </c>
      <c r="O66" s="85">
        <v>4942383.07</v>
      </c>
      <c r="P66" s="85">
        <v>4915958.03</v>
      </c>
      <c r="Q66" s="85">
        <v>4874085.66</v>
      </c>
      <c r="R66" s="85">
        <v>4840388.0599999996</v>
      </c>
      <c r="S66" s="85">
        <v>4850243.26</v>
      </c>
      <c r="T66" s="85">
        <v>4678504.7300000004</v>
      </c>
      <c r="U66" s="85">
        <v>4308924.7300000004</v>
      </c>
      <c r="V66" s="85">
        <v>4439384.91</v>
      </c>
      <c r="W66" s="85">
        <v>4291788.07</v>
      </c>
    </row>
    <row r="67" spans="1:23" x14ac:dyDescent="0.25">
      <c r="A67" t="s">
        <v>116</v>
      </c>
      <c r="F67" s="85">
        <v>-6310.27</v>
      </c>
      <c r="P67" s="85">
        <v>-5277.64</v>
      </c>
    </row>
    <row r="68" spans="1:23" x14ac:dyDescent="0.25">
      <c r="A68" t="s">
        <v>10</v>
      </c>
      <c r="B68" s="85">
        <v>56653.9</v>
      </c>
      <c r="C68" s="85">
        <v>40730.239999999998</v>
      </c>
      <c r="D68" s="85">
        <v>44742.19</v>
      </c>
      <c r="E68" s="85">
        <v>48960</v>
      </c>
      <c r="F68" s="85">
        <v>61203.1</v>
      </c>
      <c r="G68" s="85">
        <v>57999.26</v>
      </c>
      <c r="H68" s="85">
        <v>54300.85</v>
      </c>
      <c r="I68" s="85">
        <v>57663.85</v>
      </c>
      <c r="J68" s="85">
        <v>56222.879999999997</v>
      </c>
      <c r="K68" s="85">
        <v>52473.49</v>
      </c>
      <c r="L68" s="85">
        <v>50016.28</v>
      </c>
      <c r="M68" s="85">
        <v>51982.81</v>
      </c>
      <c r="N68" s="85">
        <v>53681.91</v>
      </c>
      <c r="O68" s="85">
        <v>61131.73</v>
      </c>
      <c r="P68" s="85">
        <v>56252.99</v>
      </c>
      <c r="Q68" s="85">
        <v>40059.050000000003</v>
      </c>
      <c r="R68" s="85">
        <v>47403.86</v>
      </c>
      <c r="S68" s="85">
        <v>53971.17</v>
      </c>
      <c r="T68" s="85">
        <v>41161.629999999997</v>
      </c>
      <c r="U68" s="85">
        <v>27217.75</v>
      </c>
      <c r="V68" s="85">
        <v>50304.82</v>
      </c>
      <c r="W68" s="85">
        <v>42747.040000000001</v>
      </c>
    </row>
    <row r="69" spans="1:23" x14ac:dyDescent="0.25">
      <c r="A69" t="s">
        <v>11</v>
      </c>
      <c r="B69" s="85">
        <v>531764.13</v>
      </c>
      <c r="C69" s="85">
        <v>556896.43999999994</v>
      </c>
      <c r="D69" s="85">
        <v>548859.81999999995</v>
      </c>
      <c r="E69" s="85">
        <v>516075.95</v>
      </c>
      <c r="F69" s="85">
        <v>519460.57</v>
      </c>
      <c r="G69" s="85">
        <v>526691.42000000004</v>
      </c>
      <c r="H69" s="85">
        <v>538337.84</v>
      </c>
      <c r="I69" s="85">
        <v>533832.94999999995</v>
      </c>
      <c r="J69" s="85">
        <v>546357.39</v>
      </c>
      <c r="K69" s="85">
        <v>530942.77</v>
      </c>
      <c r="L69" s="85">
        <v>539104.21</v>
      </c>
      <c r="M69" s="85">
        <v>530596.55000000005</v>
      </c>
      <c r="N69" s="85">
        <v>521654.53</v>
      </c>
      <c r="O69" s="85">
        <v>522590.15</v>
      </c>
      <c r="P69" s="85">
        <v>521547.85</v>
      </c>
      <c r="Q69" s="85">
        <v>522761.39</v>
      </c>
      <c r="R69" s="85">
        <v>507360.23</v>
      </c>
      <c r="S69" s="85">
        <v>498769.68</v>
      </c>
      <c r="T69" s="85">
        <v>494207.61</v>
      </c>
      <c r="U69" s="85">
        <v>474177.72</v>
      </c>
      <c r="V69" s="85">
        <v>485390.15</v>
      </c>
      <c r="W69" s="85">
        <v>456279.79</v>
      </c>
    </row>
    <row r="70" spans="1:23" x14ac:dyDescent="0.25">
      <c r="A70" t="s">
        <v>57</v>
      </c>
      <c r="F70" s="85">
        <v>-494351.35999999999</v>
      </c>
      <c r="L70" s="85">
        <v>-57995.95</v>
      </c>
    </row>
    <row r="71" spans="1:23" x14ac:dyDescent="0.25">
      <c r="A71" t="s">
        <v>117</v>
      </c>
      <c r="E71" s="85">
        <v>-45725.27</v>
      </c>
      <c r="L71" s="85">
        <v>19819.259999999998</v>
      </c>
    </row>
    <row r="72" spans="1:23" x14ac:dyDescent="0.25">
      <c r="A72" t="s">
        <v>12</v>
      </c>
      <c r="B72" s="85">
        <v>46353.41</v>
      </c>
      <c r="C72" s="85">
        <v>37133.58</v>
      </c>
      <c r="D72" s="85">
        <v>24460.98</v>
      </c>
      <c r="E72" s="85">
        <v>15543.83</v>
      </c>
      <c r="F72" s="85">
        <v>11728.1</v>
      </c>
      <c r="G72" s="85">
        <v>9502.84</v>
      </c>
      <c r="H72" s="85">
        <v>12795.75</v>
      </c>
      <c r="I72" s="85">
        <v>14044.86</v>
      </c>
      <c r="L72" s="85">
        <v>4605.7299999999996</v>
      </c>
      <c r="M72" s="85">
        <v>10018.09</v>
      </c>
      <c r="N72" s="85">
        <v>9844.42</v>
      </c>
      <c r="O72" s="85">
        <v>10428.84</v>
      </c>
      <c r="P72" s="85">
        <v>11139.53</v>
      </c>
      <c r="Q72" s="85">
        <v>11408.13</v>
      </c>
      <c r="R72" s="85">
        <v>12218.69</v>
      </c>
    </row>
    <row r="73" spans="1:23" x14ac:dyDescent="0.25">
      <c r="A73" t="s">
        <v>13</v>
      </c>
      <c r="B73" s="85">
        <v>1223530.68</v>
      </c>
      <c r="C73" s="85">
        <v>1176379.1000000001</v>
      </c>
      <c r="D73" s="85">
        <v>1126479.77</v>
      </c>
      <c r="E73" s="85">
        <v>1117017.18</v>
      </c>
      <c r="F73" s="85">
        <v>1097516.7</v>
      </c>
      <c r="G73" s="85">
        <v>1093248.24</v>
      </c>
      <c r="H73" s="85">
        <v>1112250.08</v>
      </c>
      <c r="I73" s="85">
        <v>1076500.25</v>
      </c>
      <c r="J73" s="85">
        <v>1051000.4099999999</v>
      </c>
      <c r="K73" s="85">
        <v>1017173.13</v>
      </c>
      <c r="L73" s="85">
        <v>1016399.51</v>
      </c>
      <c r="M73" s="85">
        <v>1027385.04</v>
      </c>
      <c r="N73" s="85">
        <v>1042431.07</v>
      </c>
      <c r="O73" s="85">
        <v>1040940.84</v>
      </c>
      <c r="P73" s="85">
        <v>1028718.43</v>
      </c>
      <c r="Q73" s="85">
        <v>1003576.92</v>
      </c>
      <c r="R73" s="85">
        <v>1011730.5</v>
      </c>
      <c r="S73" s="85">
        <v>986396.08</v>
      </c>
      <c r="T73" s="85">
        <v>971952.84</v>
      </c>
      <c r="U73" s="85">
        <v>907521.64</v>
      </c>
      <c r="V73" s="85">
        <v>941694.36</v>
      </c>
      <c r="W73" s="85">
        <v>924607.96</v>
      </c>
    </row>
    <row r="74" spans="1:23" x14ac:dyDescent="0.25">
      <c r="A74" t="s">
        <v>153</v>
      </c>
      <c r="B74" s="85">
        <v>-16824</v>
      </c>
      <c r="C74" s="85">
        <v>-19910.39</v>
      </c>
      <c r="D74" s="85">
        <v>-14294.6</v>
      </c>
      <c r="E74" s="85">
        <v>-8480.81</v>
      </c>
      <c r="F74" s="85">
        <v>-5298.29</v>
      </c>
      <c r="G74" s="85">
        <v>-5356.46</v>
      </c>
      <c r="H74" s="85">
        <v>-3428.22</v>
      </c>
      <c r="I74" s="85">
        <v>4337.84</v>
      </c>
      <c r="J74" s="85">
        <v>6532.62</v>
      </c>
      <c r="K74" s="85">
        <v>9607.27</v>
      </c>
      <c r="L74" s="85">
        <v>13212.8</v>
      </c>
      <c r="M74" s="85">
        <v>16129.03</v>
      </c>
      <c r="N74" s="85">
        <v>20686.490000000002</v>
      </c>
      <c r="O74" s="85">
        <v>22927.05</v>
      </c>
      <c r="P74" s="85">
        <v>24915.25</v>
      </c>
      <c r="Q74" s="85">
        <v>23113.67</v>
      </c>
      <c r="R74" s="85">
        <v>23793.09</v>
      </c>
    </row>
    <row r="75" spans="1:23" x14ac:dyDescent="0.25">
      <c r="A75" t="s">
        <v>14</v>
      </c>
      <c r="B75" s="85">
        <v>102821.25</v>
      </c>
      <c r="C75" s="85">
        <v>102205.34</v>
      </c>
      <c r="D75" s="85">
        <v>103509.22</v>
      </c>
      <c r="E75" s="85">
        <v>102278.16</v>
      </c>
      <c r="F75" s="85">
        <v>105304.62</v>
      </c>
      <c r="G75" s="85">
        <v>106839.36</v>
      </c>
      <c r="H75" s="85">
        <v>110215.34</v>
      </c>
      <c r="I75" s="85">
        <v>115301.42</v>
      </c>
      <c r="J75" s="85">
        <v>120906.94</v>
      </c>
      <c r="K75" s="85">
        <v>120077.45</v>
      </c>
      <c r="L75" s="85">
        <v>124580.1</v>
      </c>
      <c r="M75" s="85">
        <v>125051.11</v>
      </c>
      <c r="N75" s="85">
        <v>124589.18</v>
      </c>
      <c r="O75" s="85">
        <v>128779.99</v>
      </c>
      <c r="P75" s="85">
        <v>128977.21</v>
      </c>
      <c r="Q75" s="85">
        <v>132641.13</v>
      </c>
      <c r="R75" s="85">
        <v>129155.08</v>
      </c>
      <c r="S75" s="85">
        <v>133705.01999999999</v>
      </c>
      <c r="T75" s="85">
        <v>127918.44</v>
      </c>
      <c r="U75" s="85">
        <v>121438.43</v>
      </c>
      <c r="V75" s="85">
        <v>115031.18</v>
      </c>
      <c r="W75" s="85">
        <v>111806.15</v>
      </c>
    </row>
    <row r="76" spans="1:23" x14ac:dyDescent="0.25">
      <c r="A76" t="s">
        <v>154</v>
      </c>
      <c r="F76" s="85">
        <v>1514.47</v>
      </c>
    </row>
    <row r="77" spans="1:23" x14ac:dyDescent="0.25">
      <c r="A77" t="s">
        <v>15</v>
      </c>
      <c r="B77" s="85">
        <v>-24803.64</v>
      </c>
    </row>
    <row r="78" spans="1:23" x14ac:dyDescent="0.25">
      <c r="A78" t="s">
        <v>58</v>
      </c>
      <c r="F78" s="85">
        <v>-12539.01</v>
      </c>
    </row>
    <row r="79" spans="1:23" x14ac:dyDescent="0.25">
      <c r="A79" t="s">
        <v>118</v>
      </c>
      <c r="F79" s="85">
        <v>-11286707.039999999</v>
      </c>
    </row>
    <row r="80" spans="1:23" x14ac:dyDescent="0.25">
      <c r="A80" t="s">
        <v>119</v>
      </c>
      <c r="B80" s="85">
        <v>-57914.79</v>
      </c>
      <c r="C80" s="85">
        <v>-57423.29</v>
      </c>
      <c r="D80" s="85">
        <v>-56937.79</v>
      </c>
      <c r="E80" s="85">
        <v>-56441.29</v>
      </c>
      <c r="F80" s="85">
        <v>-56713.04</v>
      </c>
      <c r="G80" s="85">
        <v>-56073.54</v>
      </c>
      <c r="H80" s="85">
        <v>-55488.79</v>
      </c>
      <c r="I80" s="85">
        <v>-54972.54</v>
      </c>
      <c r="J80" s="85">
        <v>-54589.04</v>
      </c>
      <c r="K80" s="85">
        <v>-53803.39</v>
      </c>
      <c r="L80" s="85">
        <v>-53501.599999999999</v>
      </c>
      <c r="M80" s="85">
        <v>-52591.1</v>
      </c>
      <c r="N80" s="85">
        <v>-52812.639999999999</v>
      </c>
      <c r="O80" s="85">
        <v>-51982.39</v>
      </c>
      <c r="P80" s="85">
        <v>-51572.39</v>
      </c>
    </row>
    <row r="81" spans="1:23" x14ac:dyDescent="0.25">
      <c r="A81" t="s">
        <v>59</v>
      </c>
      <c r="F81" s="85">
        <v>5306.72</v>
      </c>
      <c r="G81" s="85">
        <v>6506.74</v>
      </c>
      <c r="H81" s="85">
        <v>7247.87</v>
      </c>
      <c r="I81" s="85">
        <v>7578.51</v>
      </c>
      <c r="J81" s="85">
        <v>7536.59</v>
      </c>
      <c r="K81" s="85">
        <v>7809.69</v>
      </c>
      <c r="L81" s="85">
        <v>7832.32</v>
      </c>
    </row>
    <row r="82" spans="1:23" x14ac:dyDescent="0.25">
      <c r="A82" t="s">
        <v>60</v>
      </c>
      <c r="G82" s="85">
        <v>15455.17</v>
      </c>
      <c r="L82" s="85">
        <v>14478.72</v>
      </c>
    </row>
    <row r="83" spans="1:23" x14ac:dyDescent="0.25">
      <c r="A83" t="s">
        <v>61</v>
      </c>
      <c r="B83" s="85">
        <v>95635.74</v>
      </c>
      <c r="C83" s="85">
        <v>87327.24</v>
      </c>
      <c r="D83" s="85">
        <v>76474.820000000007</v>
      </c>
      <c r="E83" s="85">
        <v>75252.800000000003</v>
      </c>
      <c r="F83" s="85">
        <v>73755.78</v>
      </c>
      <c r="G83" s="85">
        <v>72958.37</v>
      </c>
      <c r="H83" s="85">
        <v>79077.350000000006</v>
      </c>
      <c r="I83" s="85">
        <v>77385.36</v>
      </c>
      <c r="J83" s="85">
        <v>75990.47</v>
      </c>
      <c r="K83" s="85">
        <v>78131.61</v>
      </c>
      <c r="L83" s="85">
        <v>75894.960000000006</v>
      </c>
      <c r="M83" s="85">
        <v>76270.78</v>
      </c>
      <c r="N83" s="85">
        <v>75306.77</v>
      </c>
      <c r="O83" s="85">
        <v>75877.16</v>
      </c>
      <c r="P83" s="85">
        <v>76338.710000000006</v>
      </c>
      <c r="Q83" s="85">
        <v>73366.539999999994</v>
      </c>
      <c r="R83" s="85">
        <v>74434.19</v>
      </c>
      <c r="S83" s="85">
        <v>72200.38</v>
      </c>
      <c r="T83" s="85">
        <v>68641.77</v>
      </c>
      <c r="U83" s="85">
        <v>63128.56</v>
      </c>
      <c r="V83" s="85">
        <v>63699.23</v>
      </c>
      <c r="W83" s="85">
        <v>62392.19</v>
      </c>
    </row>
    <row r="84" spans="1:23" x14ac:dyDescent="0.25">
      <c r="A84" t="s">
        <v>16</v>
      </c>
      <c r="B84" s="85">
        <v>4713.1400000000003</v>
      </c>
      <c r="C84" s="85">
        <v>4549.2</v>
      </c>
      <c r="D84" s="85">
        <v>4440.33</v>
      </c>
      <c r="E84" s="85">
        <v>4488.18</v>
      </c>
      <c r="F84" s="85">
        <v>4408.16</v>
      </c>
      <c r="G84" s="85">
        <v>4425.38</v>
      </c>
      <c r="H84" s="85">
        <v>4503.09</v>
      </c>
      <c r="I84" s="85">
        <v>4637.6499999999996</v>
      </c>
      <c r="J84" s="85">
        <v>4746.92</v>
      </c>
      <c r="K84" s="85">
        <v>4957.21</v>
      </c>
      <c r="L84" s="85">
        <v>4919.13</v>
      </c>
      <c r="M84" s="85">
        <v>4872.6000000000004</v>
      </c>
      <c r="N84" s="85">
        <v>4890.38</v>
      </c>
      <c r="O84" s="85">
        <v>4844.0200000000004</v>
      </c>
      <c r="P84" s="85">
        <v>4870.96</v>
      </c>
      <c r="Q84" s="85">
        <v>4765.22</v>
      </c>
      <c r="R84" s="85">
        <v>5287.4</v>
      </c>
      <c r="S84" s="85">
        <v>5490.94</v>
      </c>
      <c r="T84" s="85">
        <v>5880.44</v>
      </c>
      <c r="U84" s="85">
        <v>5613.5</v>
      </c>
      <c r="V84" s="85">
        <v>5437.31</v>
      </c>
      <c r="W84" s="85">
        <v>5186.8</v>
      </c>
    </row>
    <row r="85" spans="1:23" x14ac:dyDescent="0.25">
      <c r="A85" t="s">
        <v>155</v>
      </c>
      <c r="F85" s="85">
        <v>1228540.1399999999</v>
      </c>
      <c r="L85" s="85">
        <v>1301204.3400000001</v>
      </c>
    </row>
    <row r="86" spans="1:23" x14ac:dyDescent="0.25">
      <c r="A86" t="s">
        <v>120</v>
      </c>
      <c r="B86" s="85">
        <v>464552.99</v>
      </c>
      <c r="C86" s="85">
        <v>561752.46</v>
      </c>
      <c r="D86" s="85">
        <v>513846.13</v>
      </c>
      <c r="E86" s="85">
        <v>376792.13</v>
      </c>
      <c r="F86" s="85">
        <v>498309.53</v>
      </c>
      <c r="L86" s="85">
        <v>1375587.93</v>
      </c>
    </row>
    <row r="87" spans="1:23" x14ac:dyDescent="0.25">
      <c r="A87" t="s">
        <v>62</v>
      </c>
      <c r="F87" s="85">
        <v>417011.52</v>
      </c>
      <c r="L87" s="85">
        <v>492954.67</v>
      </c>
    </row>
    <row r="88" spans="1:23" x14ac:dyDescent="0.25">
      <c r="A88" t="s">
        <v>220</v>
      </c>
    </row>
    <row r="89" spans="1:23" x14ac:dyDescent="0.25">
      <c r="A89" t="s">
        <v>17</v>
      </c>
      <c r="B89" s="85">
        <v>52933.69</v>
      </c>
      <c r="C89" s="85">
        <v>53659.87</v>
      </c>
      <c r="D89" s="85">
        <v>54154.36</v>
      </c>
      <c r="E89" s="85">
        <v>53692.84</v>
      </c>
      <c r="F89" s="85">
        <v>55577.95</v>
      </c>
      <c r="G89" s="85">
        <v>57529.32</v>
      </c>
      <c r="H89" s="85">
        <v>59834.49</v>
      </c>
      <c r="I89" s="85">
        <v>60100.51</v>
      </c>
      <c r="J89" s="85">
        <v>63313.74</v>
      </c>
      <c r="K89" s="85">
        <v>64317.22</v>
      </c>
      <c r="L89" s="85">
        <v>67378.490000000005</v>
      </c>
      <c r="M89" s="85">
        <v>69584.42</v>
      </c>
      <c r="N89" s="85">
        <v>67734.98</v>
      </c>
      <c r="O89" s="85">
        <v>67505.36</v>
      </c>
      <c r="P89" s="85">
        <v>65795.960000000006</v>
      </c>
      <c r="Q89" s="85">
        <v>67441.84</v>
      </c>
      <c r="R89" s="85">
        <v>67861.47</v>
      </c>
      <c r="S89" s="85">
        <v>65669.11</v>
      </c>
      <c r="T89" s="85">
        <v>63888.74</v>
      </c>
      <c r="U89" s="85">
        <v>57816.480000000003</v>
      </c>
      <c r="V89" s="85">
        <v>58037.120000000003</v>
      </c>
      <c r="W89" s="85">
        <v>54111.360000000001</v>
      </c>
    </row>
    <row r="90" spans="1:23" x14ac:dyDescent="0.25">
      <c r="A90" t="s">
        <v>121</v>
      </c>
      <c r="H90" s="85">
        <v>62705.88</v>
      </c>
      <c r="L90" s="85">
        <v>72438.720000000001</v>
      </c>
      <c r="O90" s="85">
        <v>72135.259999999995</v>
      </c>
      <c r="P90" s="85">
        <v>72696.58</v>
      </c>
      <c r="Q90" s="85">
        <v>73312.2</v>
      </c>
      <c r="R90" s="85">
        <v>74656.03</v>
      </c>
      <c r="S90" s="85">
        <v>76869.81</v>
      </c>
      <c r="T90" s="85">
        <v>76136.25</v>
      </c>
      <c r="U90" s="85">
        <v>73105.05</v>
      </c>
      <c r="V90" s="85">
        <v>75004.47</v>
      </c>
    </row>
    <row r="91" spans="1:23" x14ac:dyDescent="0.25">
      <c r="A91" t="s">
        <v>18</v>
      </c>
      <c r="B91" s="85">
        <v>515446.32</v>
      </c>
      <c r="C91" s="85">
        <v>500707.92</v>
      </c>
      <c r="D91" s="85">
        <v>499827.95</v>
      </c>
      <c r="E91" s="85">
        <v>508919.05</v>
      </c>
      <c r="F91" s="85">
        <v>487011.89</v>
      </c>
      <c r="G91" s="85">
        <v>506631.82</v>
      </c>
      <c r="H91" s="85">
        <v>501223.17</v>
      </c>
      <c r="I91" s="85">
        <v>516916.41</v>
      </c>
      <c r="J91" s="85">
        <v>531833.85</v>
      </c>
      <c r="K91" s="85">
        <v>528669.87</v>
      </c>
      <c r="L91" s="85">
        <v>534262.13</v>
      </c>
      <c r="M91" s="85">
        <v>531591.73</v>
      </c>
      <c r="N91" s="85">
        <v>527413.34</v>
      </c>
      <c r="O91" s="85">
        <v>551011.65</v>
      </c>
      <c r="P91" s="85">
        <v>548259.46</v>
      </c>
      <c r="Q91" s="85">
        <v>544715.42000000004</v>
      </c>
      <c r="R91" s="85">
        <v>533148.21</v>
      </c>
      <c r="S91" s="85">
        <v>549347.81000000006</v>
      </c>
      <c r="T91" s="85">
        <v>514920.68</v>
      </c>
      <c r="U91" s="85">
        <v>462708.27</v>
      </c>
      <c r="V91" s="85">
        <v>468720.79</v>
      </c>
      <c r="W91" s="85">
        <v>468339.29</v>
      </c>
    </row>
    <row r="92" spans="1:23" x14ac:dyDescent="0.25">
      <c r="A92" t="s">
        <v>63</v>
      </c>
      <c r="F92" s="85">
        <v>116147.2</v>
      </c>
    </row>
    <row r="93" spans="1:23" x14ac:dyDescent="0.25">
      <c r="A93" t="s">
        <v>19</v>
      </c>
      <c r="B93" s="85">
        <v>1167554.6499999999</v>
      </c>
      <c r="C93" s="85">
        <v>1171680.73</v>
      </c>
      <c r="D93" s="85">
        <v>1182182.27</v>
      </c>
      <c r="E93" s="85">
        <v>1173719.48</v>
      </c>
      <c r="F93" s="85">
        <v>1235946.69</v>
      </c>
      <c r="G93" s="85">
        <v>1256529.79</v>
      </c>
      <c r="H93" s="85">
        <v>1265519.52</v>
      </c>
      <c r="I93" s="85">
        <v>1258648.69</v>
      </c>
      <c r="J93" s="85">
        <v>1216190.3999999999</v>
      </c>
      <c r="K93" s="85">
        <v>1237041.79</v>
      </c>
      <c r="L93" s="85">
        <v>1254916.6000000001</v>
      </c>
      <c r="M93" s="85">
        <v>1229883.78</v>
      </c>
      <c r="N93" s="85">
        <v>1260831.3</v>
      </c>
      <c r="O93" s="85">
        <v>1255490.21</v>
      </c>
      <c r="P93" s="85">
        <v>1251901.42</v>
      </c>
      <c r="Q93" s="85">
        <v>1261019.44</v>
      </c>
      <c r="R93" s="85">
        <v>1249260.44</v>
      </c>
      <c r="S93" s="85">
        <v>1281846.71</v>
      </c>
      <c r="T93" s="85">
        <v>1203427.23</v>
      </c>
      <c r="U93" s="85">
        <v>1133187.6100000001</v>
      </c>
      <c r="V93" s="85">
        <v>1183758.79</v>
      </c>
      <c r="W93" s="85">
        <v>1230949.95</v>
      </c>
    </row>
    <row r="94" spans="1:23" x14ac:dyDescent="0.25">
      <c r="A94" t="s">
        <v>122</v>
      </c>
      <c r="F94" s="85">
        <v>18369.560000000001</v>
      </c>
      <c r="L94" s="85">
        <v>20140.91</v>
      </c>
      <c r="R94" s="85">
        <v>28620.33</v>
      </c>
    </row>
    <row r="95" spans="1:23" x14ac:dyDescent="0.25">
      <c r="A95" t="s">
        <v>156</v>
      </c>
      <c r="B95" s="85">
        <v>350586.19</v>
      </c>
      <c r="C95" s="85">
        <v>338576.13</v>
      </c>
      <c r="D95" s="85">
        <v>313427.03000000003</v>
      </c>
      <c r="E95" s="85">
        <v>272702.40999999997</v>
      </c>
      <c r="F95" s="85">
        <v>226603.31</v>
      </c>
      <c r="G95" s="85">
        <v>208890.29</v>
      </c>
      <c r="H95" s="85">
        <v>185256.48</v>
      </c>
      <c r="I95" s="85">
        <v>171936.04</v>
      </c>
      <c r="J95" s="85">
        <v>172249.93</v>
      </c>
      <c r="K95" s="85">
        <v>127379.12</v>
      </c>
      <c r="L95" s="85">
        <v>149192.82999999999</v>
      </c>
      <c r="M95" s="85">
        <v>141156.39000000001</v>
      </c>
      <c r="N95" s="85">
        <v>161500.26</v>
      </c>
      <c r="O95" s="85">
        <v>183834.86</v>
      </c>
      <c r="P95" s="85">
        <v>193395.35</v>
      </c>
      <c r="Q95" s="85">
        <v>209932.77</v>
      </c>
      <c r="R95" s="85">
        <v>234765.84</v>
      </c>
      <c r="S95" s="85">
        <v>240990.63</v>
      </c>
      <c r="T95" s="85">
        <v>226825.14</v>
      </c>
      <c r="U95" s="85">
        <v>244914.44</v>
      </c>
      <c r="V95" s="85">
        <v>266724.37</v>
      </c>
      <c r="W95" s="85">
        <v>256948.95</v>
      </c>
    </row>
    <row r="96" spans="1:23" x14ac:dyDescent="0.25">
      <c r="A96" t="s">
        <v>123</v>
      </c>
      <c r="F96" s="85">
        <v>-6533.99</v>
      </c>
    </row>
    <row r="97" spans="1:23" x14ac:dyDescent="0.25">
      <c r="A97" t="s">
        <v>157</v>
      </c>
      <c r="F97">
        <v>27.97</v>
      </c>
    </row>
    <row r="98" spans="1:23" x14ac:dyDescent="0.25">
      <c r="A98" t="s">
        <v>221</v>
      </c>
      <c r="F98" s="85">
        <v>32351.39</v>
      </c>
    </row>
    <row r="99" spans="1:23" x14ac:dyDescent="0.25">
      <c r="A99" t="s">
        <v>20</v>
      </c>
      <c r="B99" s="85">
        <v>29485.83</v>
      </c>
      <c r="C99" s="85">
        <v>28544.83</v>
      </c>
      <c r="D99" s="85">
        <v>20503.63</v>
      </c>
      <c r="E99" s="85">
        <v>15249.64</v>
      </c>
      <c r="F99" s="85">
        <v>11003.46</v>
      </c>
      <c r="G99" s="85">
        <v>10022.99</v>
      </c>
      <c r="H99" s="85">
        <v>10789.96</v>
      </c>
      <c r="I99" s="85">
        <v>10572.57</v>
      </c>
      <c r="J99" s="85">
        <v>10819.68</v>
      </c>
      <c r="K99" s="85">
        <v>9854.64</v>
      </c>
      <c r="L99" s="85">
        <v>10332.64</v>
      </c>
      <c r="M99" s="85">
        <v>10035.44</v>
      </c>
      <c r="N99" s="85">
        <v>10882.87</v>
      </c>
      <c r="O99" s="85">
        <v>11024.58</v>
      </c>
      <c r="P99" s="85">
        <v>11637.77</v>
      </c>
      <c r="Q99" s="85">
        <v>11329.04</v>
      </c>
    </row>
    <row r="100" spans="1:23" x14ac:dyDescent="0.25">
      <c r="A100" t="s">
        <v>222</v>
      </c>
      <c r="B100" s="85">
        <v>-97437.27</v>
      </c>
      <c r="L100" s="85">
        <v>50817.97</v>
      </c>
    </row>
    <row r="101" spans="1:23" x14ac:dyDescent="0.25">
      <c r="A101" t="s">
        <v>21</v>
      </c>
      <c r="B101" s="85">
        <v>6346.37</v>
      </c>
      <c r="C101" s="85">
        <v>3340.79</v>
      </c>
      <c r="D101">
        <v>178.38</v>
      </c>
      <c r="E101" s="85">
        <v>-3600.41</v>
      </c>
      <c r="F101" s="85">
        <v>-6682.33</v>
      </c>
      <c r="G101" s="85">
        <v>-6089.12</v>
      </c>
      <c r="H101" s="85">
        <v>-6668.82</v>
      </c>
      <c r="I101" s="85">
        <v>-4411.84</v>
      </c>
      <c r="J101" s="85">
        <v>-3425.18</v>
      </c>
      <c r="K101" s="85">
        <v>-3860.68</v>
      </c>
      <c r="L101" s="85">
        <v>-4096.75</v>
      </c>
      <c r="M101" s="85">
        <v>-3442.44</v>
      </c>
      <c r="N101" s="85">
        <v>-1059.57</v>
      </c>
      <c r="O101" s="85">
        <v>-2188.17</v>
      </c>
      <c r="P101" s="85">
        <v>-2137.0300000000002</v>
      </c>
      <c r="Q101" s="85">
        <v>-2338.31</v>
      </c>
      <c r="R101" s="85">
        <v>-3701.02</v>
      </c>
      <c r="S101" s="85">
        <v>-2781.04</v>
      </c>
      <c r="T101" s="85">
        <v>-4832.2299999999996</v>
      </c>
      <c r="U101" s="85">
        <v>-3523.33</v>
      </c>
      <c r="V101">
        <v>858.37</v>
      </c>
      <c r="W101">
        <v>-690.35</v>
      </c>
    </row>
    <row r="102" spans="1:23" x14ac:dyDescent="0.25">
      <c r="A102" t="s">
        <v>65</v>
      </c>
      <c r="F102" s="85">
        <v>15908.58</v>
      </c>
      <c r="L102" s="85">
        <v>18370.07</v>
      </c>
    </row>
    <row r="103" spans="1:23" x14ac:dyDescent="0.25">
      <c r="A103" t="s">
        <v>126</v>
      </c>
      <c r="F103" s="85">
        <v>3080.86</v>
      </c>
      <c r="L103" s="85">
        <v>2134.91</v>
      </c>
    </row>
    <row r="104" spans="1:23" x14ac:dyDescent="0.25">
      <c r="A104" t="s">
        <v>223</v>
      </c>
      <c r="L104" s="85">
        <v>-88789.22</v>
      </c>
    </row>
    <row r="105" spans="1:23" x14ac:dyDescent="0.25">
      <c r="A105" t="s">
        <v>224</v>
      </c>
    </row>
    <row r="106" spans="1:23" x14ac:dyDescent="0.25">
      <c r="A106" t="s">
        <v>158</v>
      </c>
      <c r="B106">
        <v>219.21</v>
      </c>
      <c r="C106">
        <v>226.63</v>
      </c>
      <c r="D106">
        <v>226.77</v>
      </c>
      <c r="E106">
        <v>233.81</v>
      </c>
      <c r="F106">
        <v>219.97</v>
      </c>
      <c r="G106">
        <v>223.48</v>
      </c>
      <c r="H106">
        <v>225.78</v>
      </c>
      <c r="I106">
        <v>238.5</v>
      </c>
      <c r="J106">
        <v>249.77</v>
      </c>
      <c r="K106">
        <v>248.66</v>
      </c>
      <c r="L106">
        <v>242.58</v>
      </c>
      <c r="M106">
        <v>242.13</v>
      </c>
      <c r="N106">
        <v>247.75</v>
      </c>
      <c r="O106">
        <v>257.60000000000002</v>
      </c>
      <c r="P106">
        <v>258.17</v>
      </c>
      <c r="Q106">
        <v>259.08</v>
      </c>
      <c r="R106">
        <v>261.52</v>
      </c>
      <c r="S106">
        <v>232.16</v>
      </c>
      <c r="T106">
        <v>252.02</v>
      </c>
      <c r="U106">
        <v>237.42</v>
      </c>
      <c r="V106">
        <v>222.49</v>
      </c>
      <c r="W106">
        <v>209.1</v>
      </c>
    </row>
    <row r="107" spans="1:23" x14ac:dyDescent="0.25">
      <c r="A107" t="s">
        <v>22</v>
      </c>
      <c r="B107" s="85">
        <v>44427.77</v>
      </c>
      <c r="C107" s="85">
        <v>45866.73</v>
      </c>
      <c r="D107" s="85">
        <v>25962.33</v>
      </c>
      <c r="E107" s="85">
        <v>18672.77</v>
      </c>
      <c r="F107" s="85">
        <v>18359.349999999999</v>
      </c>
      <c r="G107" s="85">
        <v>18560.21</v>
      </c>
      <c r="H107" s="85">
        <v>25045.35</v>
      </c>
      <c r="I107" s="85">
        <v>23120.080000000002</v>
      </c>
      <c r="J107" s="85">
        <v>16018.17</v>
      </c>
      <c r="K107" s="85">
        <v>13417</v>
      </c>
      <c r="L107" s="85">
        <v>10245.49</v>
      </c>
      <c r="M107" s="85">
        <v>7884.58</v>
      </c>
      <c r="N107" s="85">
        <v>15768.43</v>
      </c>
      <c r="O107" s="85">
        <v>11577.37</v>
      </c>
      <c r="P107" s="85">
        <v>15529.01</v>
      </c>
      <c r="Q107" s="85">
        <v>18484.61</v>
      </c>
      <c r="R107" s="85">
        <v>18849.150000000001</v>
      </c>
      <c r="S107" s="85">
        <v>22513.19</v>
      </c>
      <c r="T107" s="85">
        <v>16393.63</v>
      </c>
      <c r="U107" s="85">
        <v>9763.08</v>
      </c>
      <c r="V107" s="85">
        <v>10637.71</v>
      </c>
      <c r="W107" s="85">
        <v>11105.71</v>
      </c>
    </row>
    <row r="108" spans="1:23" x14ac:dyDescent="0.25">
      <c r="A108" t="s">
        <v>66</v>
      </c>
      <c r="B108" s="85">
        <v>13234.12</v>
      </c>
      <c r="C108" s="85">
        <v>13604.23</v>
      </c>
      <c r="D108" s="85">
        <v>13013.11</v>
      </c>
      <c r="E108" s="85">
        <v>13016.79</v>
      </c>
      <c r="F108" s="85">
        <v>12357.69</v>
      </c>
      <c r="G108" s="85">
        <v>9923.25</v>
      </c>
      <c r="H108" s="85">
        <v>9811.91</v>
      </c>
      <c r="I108" s="85">
        <v>9068.3700000000008</v>
      </c>
      <c r="J108" s="85">
        <v>8434.24</v>
      </c>
      <c r="K108" s="85">
        <v>8729.7099999999991</v>
      </c>
      <c r="L108" s="85">
        <v>9362.9500000000007</v>
      </c>
      <c r="M108" s="85">
        <v>9796.11</v>
      </c>
      <c r="N108" s="85">
        <v>10577.27</v>
      </c>
      <c r="O108" s="85">
        <v>10912.05</v>
      </c>
      <c r="P108" s="85">
        <v>12440.38</v>
      </c>
      <c r="Q108" s="85">
        <v>12704.32</v>
      </c>
      <c r="R108" s="85">
        <v>12667.23</v>
      </c>
      <c r="S108" s="85">
        <v>12085.96</v>
      </c>
      <c r="T108" s="85">
        <v>11798.54</v>
      </c>
      <c r="U108" s="85">
        <v>11260.62</v>
      </c>
      <c r="V108" s="85">
        <v>11828.05</v>
      </c>
      <c r="W108" s="85">
        <v>11693.15</v>
      </c>
    </row>
    <row r="109" spans="1:23" x14ac:dyDescent="0.25">
      <c r="A109" t="s">
        <v>67</v>
      </c>
      <c r="F109" s="85">
        <v>-217037.34</v>
      </c>
      <c r="L109" s="85">
        <v>-203912.2</v>
      </c>
    </row>
    <row r="110" spans="1:23" x14ac:dyDescent="0.25">
      <c r="A110" t="s">
        <v>127</v>
      </c>
      <c r="B110" s="85">
        <v>27945.21</v>
      </c>
      <c r="F110" s="85">
        <v>24585.88</v>
      </c>
    </row>
    <row r="111" spans="1:23" x14ac:dyDescent="0.25">
      <c r="A111" t="s">
        <v>159</v>
      </c>
      <c r="F111" s="85">
        <v>75602.81</v>
      </c>
      <c r="L111" s="85">
        <v>-26797.58</v>
      </c>
    </row>
    <row r="112" spans="1:23" x14ac:dyDescent="0.25">
      <c r="A112" t="s">
        <v>160</v>
      </c>
      <c r="F112">
        <v>152.97999999999999</v>
      </c>
    </row>
    <row r="113" spans="1:23" x14ac:dyDescent="0.25">
      <c r="A113" t="s">
        <v>68</v>
      </c>
      <c r="G113" s="85">
        <v>-1081.8499999999999</v>
      </c>
      <c r="L113" s="85">
        <v>-52314.02</v>
      </c>
    </row>
    <row r="114" spans="1:23" x14ac:dyDescent="0.25">
      <c r="A114" t="s">
        <v>69</v>
      </c>
      <c r="B114" s="85">
        <v>1986.63</v>
      </c>
      <c r="C114" s="85">
        <v>2171.0500000000002</v>
      </c>
      <c r="D114" s="85">
        <v>2290.58</v>
      </c>
      <c r="E114" s="85">
        <v>2301.15</v>
      </c>
      <c r="F114" s="85">
        <v>2426.73</v>
      </c>
      <c r="G114" s="85">
        <v>2411.5500000000002</v>
      </c>
      <c r="H114" s="85">
        <v>2457.84</v>
      </c>
      <c r="I114" s="85">
        <v>2535.25</v>
      </c>
      <c r="J114" s="85">
        <v>2513.9499999999998</v>
      </c>
      <c r="K114" s="85">
        <v>2605.39</v>
      </c>
      <c r="L114" s="85">
        <v>2544.25</v>
      </c>
      <c r="M114" s="85">
        <v>2667.79</v>
      </c>
      <c r="N114" s="85">
        <v>2701.74</v>
      </c>
      <c r="O114" s="85">
        <v>2889.36</v>
      </c>
      <c r="P114" s="85">
        <v>2871.27</v>
      </c>
      <c r="Q114" s="85">
        <v>2970.44</v>
      </c>
      <c r="R114" s="85">
        <v>2971.41</v>
      </c>
      <c r="S114" s="85">
        <v>3084.31</v>
      </c>
      <c r="T114" s="85">
        <v>3049.52</v>
      </c>
      <c r="U114" s="85">
        <v>2985.95</v>
      </c>
      <c r="V114" s="85">
        <v>2987.2</v>
      </c>
      <c r="W114" s="85">
        <v>3019.68</v>
      </c>
    </row>
    <row r="115" spans="1:23" x14ac:dyDescent="0.25">
      <c r="A115" t="s">
        <v>228</v>
      </c>
    </row>
    <row r="116" spans="1:23" x14ac:dyDescent="0.25">
      <c r="A116" t="s">
        <v>70</v>
      </c>
      <c r="G116" s="85">
        <v>3580.55</v>
      </c>
      <c r="L116" s="85">
        <v>5624.38</v>
      </c>
    </row>
    <row r="117" spans="1:23" x14ac:dyDescent="0.25">
      <c r="A117" t="s">
        <v>71</v>
      </c>
      <c r="G117" s="85">
        <v>1837.49</v>
      </c>
      <c r="L117" s="85">
        <v>3914.39</v>
      </c>
      <c r="M117" s="85">
        <v>4014.43</v>
      </c>
      <c r="N117" s="85">
        <v>3965.34</v>
      </c>
      <c r="O117" s="85">
        <v>4129.8500000000004</v>
      </c>
      <c r="P117" s="85">
        <v>4121.8500000000004</v>
      </c>
      <c r="Q117" s="85">
        <v>4165.54</v>
      </c>
      <c r="R117" s="85">
        <v>4571.58</v>
      </c>
    </row>
    <row r="118" spans="1:23" x14ac:dyDescent="0.25">
      <c r="A118" t="s">
        <v>128</v>
      </c>
      <c r="B118" s="85">
        <v>425268.65</v>
      </c>
      <c r="D118" s="85">
        <v>437699.42</v>
      </c>
      <c r="F118" s="85">
        <v>474513.86</v>
      </c>
      <c r="H118" s="85">
        <v>489146.05</v>
      </c>
      <c r="J118" s="85">
        <v>550474.38</v>
      </c>
      <c r="L118" s="85">
        <v>563225.5</v>
      </c>
      <c r="N118" s="85">
        <v>643183.63</v>
      </c>
      <c r="R118" s="85">
        <v>711650.3</v>
      </c>
    </row>
    <row r="119" spans="1:23" x14ac:dyDescent="0.25">
      <c r="A119" t="s">
        <v>225</v>
      </c>
      <c r="F119">
        <v>246.01</v>
      </c>
    </row>
    <row r="120" spans="1:23" x14ac:dyDescent="0.25">
      <c r="A120" t="s">
        <v>73</v>
      </c>
      <c r="B120">
        <v>109.55</v>
      </c>
      <c r="C120">
        <v>110.61</v>
      </c>
      <c r="D120">
        <v>117.24</v>
      </c>
      <c r="E120">
        <v>117.24</v>
      </c>
      <c r="F120">
        <v>119.22</v>
      </c>
      <c r="G120">
        <v>116.41</v>
      </c>
      <c r="H120">
        <v>121.58</v>
      </c>
      <c r="I120">
        <v>121.96</v>
      </c>
      <c r="J120">
        <v>120.38</v>
      </c>
      <c r="K120">
        <v>121.44</v>
      </c>
      <c r="L120">
        <v>122.22</v>
      </c>
      <c r="M120">
        <v>121.48</v>
      </c>
      <c r="N120">
        <v>120.27</v>
      </c>
      <c r="O120">
        <v>115.2</v>
      </c>
      <c r="P120">
        <v>109.27</v>
      </c>
      <c r="Q120">
        <v>108.21</v>
      </c>
      <c r="R120">
        <v>97.69</v>
      </c>
      <c r="S120">
        <v>102.55</v>
      </c>
      <c r="T120">
        <v>100.19</v>
      </c>
      <c r="U120">
        <v>95.39</v>
      </c>
      <c r="V120">
        <v>92.33</v>
      </c>
      <c r="W120">
        <v>89.8</v>
      </c>
    </row>
    <row r="121" spans="1:23" x14ac:dyDescent="0.25">
      <c r="A121" t="s">
        <v>129</v>
      </c>
      <c r="B121" s="85">
        <v>24803.4</v>
      </c>
      <c r="C121" s="85">
        <v>21244.3</v>
      </c>
      <c r="D121" s="85">
        <v>18987.3</v>
      </c>
      <c r="E121" s="85">
        <v>17299.599999999999</v>
      </c>
      <c r="F121" s="85">
        <v>14745</v>
      </c>
      <c r="G121" s="85">
        <v>13964.5</v>
      </c>
      <c r="H121" s="85">
        <v>14625.2</v>
      </c>
      <c r="I121" s="85">
        <v>15140.3</v>
      </c>
      <c r="J121" s="85">
        <v>15596.7</v>
      </c>
      <c r="R121" s="85">
        <v>15628.37</v>
      </c>
    </row>
    <row r="122" spans="1:23" x14ac:dyDescent="0.25">
      <c r="A122" t="s">
        <v>226</v>
      </c>
      <c r="B122" s="85">
        <v>4581.97</v>
      </c>
      <c r="O122" s="85">
        <v>4460.41</v>
      </c>
    </row>
    <row r="123" spans="1:23" x14ac:dyDescent="0.25">
      <c r="A123" t="s">
        <v>74</v>
      </c>
      <c r="F123" s="85">
        <v>39883</v>
      </c>
      <c r="L123" s="85">
        <v>63344.23</v>
      </c>
    </row>
    <row r="124" spans="1:23" x14ac:dyDescent="0.25">
      <c r="A124" t="s">
        <v>130</v>
      </c>
      <c r="B124" s="85">
        <v>8638.85</v>
      </c>
      <c r="F124" s="85">
        <v>15969.27</v>
      </c>
    </row>
    <row r="125" spans="1:23" x14ac:dyDescent="0.25">
      <c r="A125" t="s">
        <v>227</v>
      </c>
      <c r="L125" s="85">
        <v>-70206.55</v>
      </c>
      <c r="M125" s="85">
        <v>-66444.73</v>
      </c>
      <c r="N125" s="85">
        <v>-64625.51</v>
      </c>
      <c r="O125" s="85">
        <v>-62155.68</v>
      </c>
      <c r="P125" s="85">
        <v>-59484.45</v>
      </c>
      <c r="Q125" s="85">
        <v>-57399.83</v>
      </c>
    </row>
    <row r="126" spans="1:23" x14ac:dyDescent="0.25">
      <c r="A126" t="s">
        <v>131</v>
      </c>
      <c r="F126">
        <v>-105.65</v>
      </c>
      <c r="L126" s="85">
        <v>19657.8</v>
      </c>
    </row>
    <row r="127" spans="1:23" x14ac:dyDescent="0.25">
      <c r="A127" t="s">
        <v>161</v>
      </c>
      <c r="F127">
        <v>26.85</v>
      </c>
    </row>
    <row r="128" spans="1:23" x14ac:dyDescent="0.25">
      <c r="A128" t="s">
        <v>162</v>
      </c>
      <c r="F128" s="85">
        <v>39305.730000000003</v>
      </c>
    </row>
    <row r="129" spans="1:23" x14ac:dyDescent="0.25">
      <c r="A129" t="s">
        <v>23</v>
      </c>
      <c r="B129" s="85">
        <v>214862.6</v>
      </c>
      <c r="C129" s="85">
        <v>219052.94</v>
      </c>
      <c r="D129" s="85">
        <v>218018.3</v>
      </c>
      <c r="E129" s="85">
        <v>222706.08</v>
      </c>
      <c r="F129" s="85">
        <v>222628.27</v>
      </c>
      <c r="G129" s="85">
        <v>226002.24</v>
      </c>
      <c r="H129" s="85">
        <v>233995.38</v>
      </c>
      <c r="I129" s="85">
        <v>227542.59</v>
      </c>
      <c r="J129" s="85">
        <v>228334.42</v>
      </c>
      <c r="K129" s="85">
        <v>216188.67</v>
      </c>
      <c r="L129" s="85">
        <v>215394.9</v>
      </c>
      <c r="M129" s="85">
        <v>216810.2</v>
      </c>
      <c r="N129" s="85">
        <v>215844.41</v>
      </c>
      <c r="O129" s="85">
        <v>216559.88</v>
      </c>
      <c r="P129" s="85">
        <v>217827.75</v>
      </c>
      <c r="Q129" s="85">
        <v>211728.7</v>
      </c>
      <c r="R129" s="85">
        <v>207824.59</v>
      </c>
      <c r="S129" s="85">
        <v>206441.22</v>
      </c>
      <c r="T129" s="85">
        <v>205522.82</v>
      </c>
      <c r="U129" s="85">
        <v>201001.53</v>
      </c>
      <c r="V129" s="85">
        <v>212593.12</v>
      </c>
      <c r="W129" s="85">
        <v>198468.09</v>
      </c>
    </row>
    <row r="130" spans="1:23" x14ac:dyDescent="0.25">
      <c r="A130" t="s">
        <v>24</v>
      </c>
      <c r="B130" s="85">
        <v>23391.07</v>
      </c>
      <c r="C130" s="85">
        <v>24206.799999999999</v>
      </c>
      <c r="D130" s="85">
        <v>26973.33</v>
      </c>
      <c r="E130" s="85">
        <v>27168.29</v>
      </c>
      <c r="F130" s="85">
        <v>29579.89</v>
      </c>
      <c r="G130" s="85">
        <v>32457.16</v>
      </c>
      <c r="H130" s="85">
        <v>35503.4</v>
      </c>
      <c r="I130" s="85">
        <v>37854.120000000003</v>
      </c>
      <c r="J130" s="85">
        <v>34132.449999999997</v>
      </c>
      <c r="K130" s="85">
        <v>35797.21</v>
      </c>
      <c r="L130" s="85">
        <v>38549.22</v>
      </c>
      <c r="M130" s="85">
        <v>42550.57</v>
      </c>
      <c r="N130" s="85">
        <v>45905.06</v>
      </c>
      <c r="O130" s="85">
        <v>46908.29</v>
      </c>
      <c r="P130" s="85">
        <v>45304.32</v>
      </c>
      <c r="Q130" s="85">
        <v>48239.92</v>
      </c>
      <c r="R130" s="85">
        <v>49713.99</v>
      </c>
      <c r="S130" s="85">
        <v>49262.78</v>
      </c>
      <c r="T130" s="85">
        <v>41274.129999999997</v>
      </c>
      <c r="U130" s="85">
        <v>40874.83</v>
      </c>
      <c r="V130" s="85">
        <v>41740.53</v>
      </c>
      <c r="W130" s="85">
        <v>44798.59</v>
      </c>
    </row>
    <row r="131" spans="1:23" x14ac:dyDescent="0.25">
      <c r="A131" t="s">
        <v>75</v>
      </c>
      <c r="F131" s="85">
        <v>-5404.82</v>
      </c>
      <c r="L131" s="85">
        <v>59476.639999999999</v>
      </c>
    </row>
    <row r="132" spans="1:23" x14ac:dyDescent="0.25">
      <c r="A132" t="s">
        <v>163</v>
      </c>
      <c r="B132" s="85">
        <v>10958.61</v>
      </c>
      <c r="L132" s="85">
        <v>-3163</v>
      </c>
    </row>
    <row r="133" spans="1:23" x14ac:dyDescent="0.25">
      <c r="A133" t="s">
        <v>132</v>
      </c>
      <c r="F133" s="85">
        <v>347636.38</v>
      </c>
      <c r="L133" s="85">
        <v>310447</v>
      </c>
    </row>
    <row r="134" spans="1:23" x14ac:dyDescent="0.25">
      <c r="A134" t="s">
        <v>76</v>
      </c>
      <c r="F134" s="85">
        <v>4507.5</v>
      </c>
    </row>
    <row r="135" spans="1:23" x14ac:dyDescent="0.25">
      <c r="A135" t="s">
        <v>25</v>
      </c>
      <c r="B135" s="85">
        <v>40322.83</v>
      </c>
      <c r="C135" s="85">
        <v>35965.839999999997</v>
      </c>
      <c r="D135" s="85">
        <v>33165.870000000003</v>
      </c>
      <c r="E135" s="85">
        <v>35839.08</v>
      </c>
      <c r="F135" s="85">
        <v>36197.96</v>
      </c>
      <c r="G135" s="85">
        <v>36908.97</v>
      </c>
      <c r="H135" s="85">
        <v>37458.1</v>
      </c>
      <c r="I135" s="85">
        <v>37188.25</v>
      </c>
      <c r="J135" s="85">
        <v>34621.54</v>
      </c>
      <c r="K135" s="85">
        <v>33265.019999999997</v>
      </c>
      <c r="L135" s="85">
        <v>30218.27</v>
      </c>
      <c r="M135" s="85">
        <v>29408.52</v>
      </c>
      <c r="N135" s="85">
        <v>27403.38</v>
      </c>
      <c r="O135" s="85">
        <v>27000.37</v>
      </c>
      <c r="P135" s="85">
        <v>28048.94</v>
      </c>
      <c r="Q135" s="85">
        <v>29391.03</v>
      </c>
      <c r="R135" s="85">
        <v>27950.53</v>
      </c>
      <c r="S135" s="85">
        <v>29628.12</v>
      </c>
      <c r="T135" s="85">
        <v>27409.42</v>
      </c>
      <c r="U135" s="85">
        <v>22754.85</v>
      </c>
      <c r="V135" s="85">
        <v>27602.71</v>
      </c>
      <c r="W135" s="85">
        <v>25708.71</v>
      </c>
    </row>
    <row r="136" spans="1:23" x14ac:dyDescent="0.25">
      <c r="A136" t="s">
        <v>229</v>
      </c>
      <c r="F136" s="85">
        <v>20878.669999999998</v>
      </c>
    </row>
    <row r="137" spans="1:23" x14ac:dyDescent="0.25">
      <c r="A137" t="s">
        <v>77</v>
      </c>
      <c r="F137" s="85">
        <v>167116.29999999999</v>
      </c>
    </row>
    <row r="138" spans="1:23" x14ac:dyDescent="0.25">
      <c r="A138" t="s">
        <v>164</v>
      </c>
      <c r="F138">
        <v>-312.33</v>
      </c>
      <c r="G138">
        <v>19.82</v>
      </c>
      <c r="H138">
        <v>32.369999999999997</v>
      </c>
      <c r="I138">
        <v>85.17</v>
      </c>
      <c r="J138">
        <v>171.18</v>
      </c>
      <c r="K138">
        <v>47.04</v>
      </c>
      <c r="L138">
        <v>92.47</v>
      </c>
    </row>
    <row r="139" spans="1:23" x14ac:dyDescent="0.25">
      <c r="A139" t="s">
        <v>78</v>
      </c>
      <c r="F139" s="85">
        <v>34403.79</v>
      </c>
      <c r="L139" s="85">
        <v>3903.75</v>
      </c>
    </row>
    <row r="140" spans="1:23" x14ac:dyDescent="0.25">
      <c r="A140" t="s">
        <v>165</v>
      </c>
      <c r="F140" s="85">
        <v>4599.24</v>
      </c>
    </row>
    <row r="141" spans="1:23" x14ac:dyDescent="0.25">
      <c r="A141" t="s">
        <v>79</v>
      </c>
      <c r="B141" s="85">
        <v>62616.31</v>
      </c>
      <c r="F141" s="85">
        <v>159960.39000000001</v>
      </c>
      <c r="L141" s="85">
        <v>94051.520000000004</v>
      </c>
    </row>
    <row r="142" spans="1:23" x14ac:dyDescent="0.25">
      <c r="A142" t="s">
        <v>80</v>
      </c>
      <c r="F142" s="85">
        <v>98800.84</v>
      </c>
      <c r="L142" s="85">
        <v>120024</v>
      </c>
      <c r="V142" s="85">
        <v>124109.17</v>
      </c>
    </row>
    <row r="143" spans="1:23" x14ac:dyDescent="0.25">
      <c r="A143" t="s">
        <v>81</v>
      </c>
      <c r="F143" s="85">
        <v>100740.12</v>
      </c>
      <c r="L143" s="85">
        <v>21767.34</v>
      </c>
    </row>
    <row r="144" spans="1:23" x14ac:dyDescent="0.25">
      <c r="A144" t="s">
        <v>82</v>
      </c>
      <c r="B144" s="85">
        <v>440865.48</v>
      </c>
      <c r="C144" s="85">
        <v>436747.76</v>
      </c>
      <c r="D144" s="85">
        <v>448829.88</v>
      </c>
      <c r="E144" s="85">
        <v>438920.14</v>
      </c>
      <c r="F144" s="85">
        <v>435925.95</v>
      </c>
      <c r="G144" s="85">
        <v>426812.92</v>
      </c>
      <c r="H144" s="85">
        <v>420478</v>
      </c>
      <c r="I144" s="85">
        <v>412730.68</v>
      </c>
      <c r="J144" s="85">
        <v>377439.78</v>
      </c>
      <c r="K144" s="85">
        <v>359410</v>
      </c>
      <c r="L144" s="85">
        <v>365503.64</v>
      </c>
      <c r="M144" s="85">
        <v>370897.88</v>
      </c>
      <c r="N144" s="85">
        <v>348375.21</v>
      </c>
      <c r="O144" s="85">
        <v>360491.34</v>
      </c>
      <c r="P144" s="85">
        <v>352768.29</v>
      </c>
      <c r="Q144" s="85">
        <v>353943.03999999998</v>
      </c>
      <c r="R144" s="85">
        <v>352168.41</v>
      </c>
      <c r="S144" s="85">
        <v>384586.1</v>
      </c>
      <c r="T144" s="85">
        <v>375201.19</v>
      </c>
      <c r="U144" s="85">
        <v>358057.51</v>
      </c>
      <c r="V144" s="85">
        <v>378320.68</v>
      </c>
      <c r="W144" s="85">
        <v>370123.91</v>
      </c>
    </row>
    <row r="145" spans="1:23" x14ac:dyDescent="0.25">
      <c r="A145" t="s">
        <v>26</v>
      </c>
      <c r="B145" s="85">
        <v>60920.39</v>
      </c>
      <c r="C145" s="85">
        <v>63347.44</v>
      </c>
      <c r="D145" s="85">
        <v>63664.43</v>
      </c>
      <c r="E145" s="85">
        <v>61244.82</v>
      </c>
      <c r="F145" s="85">
        <v>61642.5</v>
      </c>
      <c r="G145" s="85">
        <v>66189.440000000002</v>
      </c>
      <c r="H145" s="85">
        <v>60385.69</v>
      </c>
      <c r="I145" s="85">
        <v>62492.81</v>
      </c>
      <c r="J145" s="85">
        <v>69532.69</v>
      </c>
      <c r="K145" s="85">
        <v>76496.25</v>
      </c>
      <c r="L145" s="85">
        <v>77590.06</v>
      </c>
      <c r="M145" s="85">
        <v>74069.119999999995</v>
      </c>
      <c r="N145" s="85">
        <v>78461.119999999995</v>
      </c>
      <c r="O145" s="85">
        <v>81344.990000000005</v>
      </c>
      <c r="P145" s="85">
        <v>76766.149999999994</v>
      </c>
      <c r="Q145" s="85">
        <v>86070.95</v>
      </c>
      <c r="R145" s="85">
        <v>72878.89</v>
      </c>
      <c r="S145" s="85">
        <v>67256.399999999994</v>
      </c>
      <c r="T145" s="85">
        <v>63815.93</v>
      </c>
      <c r="U145" s="85">
        <v>60727.89</v>
      </c>
      <c r="V145" s="85">
        <v>58294.76</v>
      </c>
      <c r="W145" s="85">
        <v>55498.86</v>
      </c>
    </row>
    <row r="146" spans="1:23" x14ac:dyDescent="0.25">
      <c r="A146" t="s">
        <v>230</v>
      </c>
      <c r="S146" s="85">
        <v>61592.97</v>
      </c>
    </row>
    <row r="147" spans="1:23" x14ac:dyDescent="0.25">
      <c r="A147" t="s">
        <v>231</v>
      </c>
      <c r="B147" s="85">
        <v>260173.7</v>
      </c>
      <c r="C147" s="85">
        <v>284450.78000000003</v>
      </c>
      <c r="D147" s="85">
        <v>312804.83</v>
      </c>
      <c r="E147" s="85">
        <v>346125.71</v>
      </c>
      <c r="F147" s="85">
        <v>372608.74</v>
      </c>
      <c r="G147" s="85">
        <v>401101.42</v>
      </c>
      <c r="H147" s="85">
        <v>431359.83</v>
      </c>
      <c r="I147" s="85">
        <v>453444.9</v>
      </c>
      <c r="J147" s="85">
        <v>375944.81</v>
      </c>
      <c r="K147" s="85">
        <v>411536.77</v>
      </c>
      <c r="L147" s="85">
        <v>444072.1</v>
      </c>
      <c r="M147" s="85">
        <v>458909.96</v>
      </c>
      <c r="N147" s="85">
        <v>480589.15</v>
      </c>
      <c r="O147" s="85">
        <v>489821.13</v>
      </c>
      <c r="P147" s="85">
        <v>500936.95</v>
      </c>
      <c r="Q147" s="85">
        <v>503243.9</v>
      </c>
      <c r="R147" s="85">
        <v>508110.23</v>
      </c>
      <c r="S147" s="85">
        <v>524557.81999999995</v>
      </c>
      <c r="T147" s="85">
        <v>538071.64</v>
      </c>
      <c r="U147" s="85">
        <v>543055.18000000005</v>
      </c>
      <c r="V147" s="85">
        <v>602285.01</v>
      </c>
      <c r="W147" s="85">
        <v>634430.54</v>
      </c>
    </row>
    <row r="148" spans="1:23" x14ac:dyDescent="0.25">
      <c r="A148" t="s">
        <v>27</v>
      </c>
      <c r="B148" s="85">
        <v>36082.800000000003</v>
      </c>
      <c r="C148" s="85">
        <v>33786.99</v>
      </c>
      <c r="D148" s="85">
        <v>23538.83</v>
      </c>
      <c r="E148" s="85">
        <v>20752.650000000001</v>
      </c>
      <c r="F148" s="85">
        <v>18526.38</v>
      </c>
      <c r="G148" s="85">
        <v>16222.8</v>
      </c>
      <c r="H148" s="85">
        <v>16291.98</v>
      </c>
      <c r="I148" s="85">
        <v>16202.77</v>
      </c>
      <c r="J148" s="85">
        <v>13856.48</v>
      </c>
      <c r="K148" s="85">
        <v>11393.45</v>
      </c>
      <c r="L148" s="85">
        <v>10128.67</v>
      </c>
      <c r="M148" s="85">
        <v>11309.98</v>
      </c>
      <c r="N148" s="85">
        <v>11252.87</v>
      </c>
      <c r="O148" s="85">
        <v>10795.99</v>
      </c>
      <c r="P148" s="85">
        <v>12861.05</v>
      </c>
      <c r="Q148" s="85">
        <v>12835.62</v>
      </c>
      <c r="R148" s="85">
        <v>11715.29</v>
      </c>
      <c r="S148" s="85">
        <v>8779.59</v>
      </c>
      <c r="T148" s="85">
        <v>13252.49</v>
      </c>
      <c r="U148" s="85">
        <v>12252.79</v>
      </c>
      <c r="V148" s="85">
        <v>13302.35</v>
      </c>
    </row>
    <row r="149" spans="1:23" x14ac:dyDescent="0.25">
      <c r="A149" t="s">
        <v>28</v>
      </c>
      <c r="B149" s="85">
        <v>223431.2</v>
      </c>
      <c r="C149" s="85">
        <v>177197.99</v>
      </c>
      <c r="D149" s="85">
        <v>155931.06</v>
      </c>
      <c r="E149" s="85">
        <v>146077.35</v>
      </c>
      <c r="F149" s="85">
        <v>142060.56</v>
      </c>
      <c r="G149" s="85">
        <v>148240.21</v>
      </c>
      <c r="H149" s="85">
        <v>153207.44</v>
      </c>
      <c r="I149" s="85">
        <v>138660.99</v>
      </c>
      <c r="J149" s="85">
        <v>122115.95</v>
      </c>
      <c r="K149" s="85">
        <v>103667</v>
      </c>
      <c r="L149" s="85">
        <v>108449.07</v>
      </c>
      <c r="M149" s="85">
        <v>112275.99</v>
      </c>
      <c r="N149" s="85">
        <v>116949.35</v>
      </c>
      <c r="O149" s="85">
        <v>123059.85</v>
      </c>
      <c r="P149" s="85">
        <v>118850.46</v>
      </c>
      <c r="Q149" s="85">
        <v>115806.19</v>
      </c>
      <c r="R149" s="85">
        <v>118924.03</v>
      </c>
      <c r="S149" s="85">
        <v>118081.37</v>
      </c>
      <c r="T149" s="85">
        <v>117456.97</v>
      </c>
      <c r="U149" s="85">
        <v>94455.82</v>
      </c>
      <c r="V149" s="85">
        <v>91261.59</v>
      </c>
      <c r="W149" s="85">
        <v>98520.58</v>
      </c>
    </row>
    <row r="150" spans="1:23" x14ac:dyDescent="0.25">
      <c r="A150" t="s">
        <v>83</v>
      </c>
      <c r="B150" s="85">
        <v>3532352.5</v>
      </c>
      <c r="C150" s="85">
        <v>3379742.35</v>
      </c>
      <c r="D150" s="85">
        <v>2785367.56</v>
      </c>
      <c r="E150" s="85">
        <v>2557101.27</v>
      </c>
      <c r="F150" s="85">
        <v>2206612.2999999998</v>
      </c>
      <c r="G150" s="85">
        <v>2079174.74</v>
      </c>
      <c r="H150" s="85">
        <v>1937501.03</v>
      </c>
      <c r="I150" s="85">
        <v>1733400.88</v>
      </c>
      <c r="J150" s="85">
        <v>1683881.86</v>
      </c>
      <c r="K150" s="85">
        <v>1672593.73</v>
      </c>
      <c r="L150" s="85">
        <v>1649025.96</v>
      </c>
      <c r="M150" s="85">
        <v>1588456.79</v>
      </c>
      <c r="N150" s="85">
        <v>1555282.57</v>
      </c>
      <c r="O150" s="85">
        <v>1596669.26</v>
      </c>
      <c r="P150" s="85">
        <v>1648140.13</v>
      </c>
      <c r="Q150" s="85">
        <v>1631406.04</v>
      </c>
      <c r="R150" s="85">
        <v>1722490.4</v>
      </c>
      <c r="S150" s="85">
        <v>1699120.08</v>
      </c>
      <c r="T150" s="85">
        <v>1713712.6</v>
      </c>
      <c r="U150" s="85">
        <v>1553524.28</v>
      </c>
      <c r="V150" s="85">
        <v>1656259.36</v>
      </c>
      <c r="W150" s="85">
        <v>1713005.84</v>
      </c>
    </row>
    <row r="151" spans="1:23" x14ac:dyDescent="0.25">
      <c r="A151" t="s">
        <v>133</v>
      </c>
      <c r="N151" s="85">
        <v>-4628.71</v>
      </c>
      <c r="Q151" s="85">
        <v>-2364.92</v>
      </c>
    </row>
    <row r="152" spans="1:23" x14ac:dyDescent="0.25">
      <c r="A152" t="s">
        <v>166</v>
      </c>
      <c r="F152">
        <v>74.650000000000006</v>
      </c>
    </row>
    <row r="153" spans="1:23" x14ac:dyDescent="0.25">
      <c r="A153" t="s">
        <v>84</v>
      </c>
      <c r="F153">
        <v>540.84</v>
      </c>
      <c r="L153">
        <v>574.33000000000004</v>
      </c>
    </row>
    <row r="154" spans="1:23" x14ac:dyDescent="0.25">
      <c r="A154" t="s">
        <v>232</v>
      </c>
      <c r="B154">
        <v>259.99</v>
      </c>
      <c r="F154">
        <v>247.38</v>
      </c>
      <c r="I154">
        <v>278.22000000000003</v>
      </c>
    </row>
    <row r="155" spans="1:23" x14ac:dyDescent="0.25">
      <c r="A155" t="s">
        <v>134</v>
      </c>
      <c r="F155">
        <v>478.85</v>
      </c>
    </row>
    <row r="156" spans="1:23" x14ac:dyDescent="0.25">
      <c r="A156" t="s">
        <v>181</v>
      </c>
      <c r="S156">
        <v>233.44</v>
      </c>
    </row>
    <row r="157" spans="1:23" x14ac:dyDescent="0.25">
      <c r="A157" t="s">
        <v>135</v>
      </c>
      <c r="J157">
        <v>-523.83000000000004</v>
      </c>
      <c r="Q157">
        <v>-530.16</v>
      </c>
    </row>
    <row r="158" spans="1:23" x14ac:dyDescent="0.25">
      <c r="A158" t="s">
        <v>167</v>
      </c>
      <c r="B158" s="85">
        <v>150028.97</v>
      </c>
      <c r="L158" s="85">
        <v>281891.37</v>
      </c>
    </row>
    <row r="159" spans="1:23" x14ac:dyDescent="0.25">
      <c r="A159" t="s">
        <v>136</v>
      </c>
      <c r="L159" s="85">
        <v>6360.51</v>
      </c>
    </row>
    <row r="160" spans="1:23" x14ac:dyDescent="0.25">
      <c r="A160" t="s">
        <v>233</v>
      </c>
      <c r="B160" s="85">
        <v>74137.929999999993</v>
      </c>
      <c r="J160" s="85">
        <v>57681.41</v>
      </c>
    </row>
    <row r="161" spans="1:23" x14ac:dyDescent="0.25">
      <c r="A161" t="s">
        <v>137</v>
      </c>
      <c r="G161">
        <v>-583.49</v>
      </c>
      <c r="L161">
        <v>-494.76</v>
      </c>
    </row>
    <row r="162" spans="1:23" x14ac:dyDescent="0.25">
      <c r="A162" t="s">
        <v>234</v>
      </c>
    </row>
    <row r="163" spans="1:23" x14ac:dyDescent="0.25">
      <c r="A163" t="s">
        <v>168</v>
      </c>
      <c r="F163" s="85">
        <v>26859.08</v>
      </c>
      <c r="L163" s="85">
        <v>38789.97</v>
      </c>
      <c r="V163" s="85">
        <v>46869.5</v>
      </c>
    </row>
    <row r="164" spans="1:23" x14ac:dyDescent="0.25">
      <c r="A164" t="s">
        <v>85</v>
      </c>
      <c r="B164" s="85">
        <v>64594.7</v>
      </c>
      <c r="C164" s="85">
        <v>53573.19</v>
      </c>
      <c r="D164" s="85">
        <v>46297.440000000002</v>
      </c>
      <c r="E164" s="85">
        <v>43537.26</v>
      </c>
      <c r="F164" s="85">
        <v>41913.15</v>
      </c>
      <c r="G164" s="85">
        <v>43667.839999999997</v>
      </c>
      <c r="H164" s="85">
        <v>44271.23</v>
      </c>
      <c r="I164" s="85">
        <v>43447.18</v>
      </c>
      <c r="J164" s="85">
        <v>42052.6</v>
      </c>
      <c r="K164" s="85">
        <v>40967.22</v>
      </c>
      <c r="L164" s="85">
        <v>39368.910000000003</v>
      </c>
      <c r="M164" s="85">
        <v>42156.2</v>
      </c>
      <c r="N164" s="85">
        <v>40299.03</v>
      </c>
      <c r="O164" s="85">
        <v>41636.89</v>
      </c>
      <c r="P164" s="85">
        <v>42584.29</v>
      </c>
      <c r="Q164" s="85">
        <v>45847.22</v>
      </c>
      <c r="R164" s="85">
        <v>43213.83</v>
      </c>
      <c r="S164" s="85">
        <v>41660.39</v>
      </c>
      <c r="T164" s="85">
        <v>43356.83</v>
      </c>
      <c r="U164" s="85">
        <v>38605.51</v>
      </c>
      <c r="V164" s="85">
        <v>39925.64</v>
      </c>
      <c r="W164" s="85">
        <v>38767.839999999997</v>
      </c>
    </row>
    <row r="165" spans="1:23" x14ac:dyDescent="0.25">
      <c r="A165" t="s">
        <v>29</v>
      </c>
      <c r="B165" s="85">
        <v>16960.28</v>
      </c>
      <c r="C165" s="85">
        <v>15842.52</v>
      </c>
      <c r="D165" s="85">
        <v>15723.12</v>
      </c>
      <c r="E165" s="85">
        <v>15955.54</v>
      </c>
      <c r="F165" s="85">
        <v>16151.01</v>
      </c>
      <c r="G165" s="85">
        <v>17070.349999999999</v>
      </c>
      <c r="H165" s="85">
        <v>17755.57</v>
      </c>
      <c r="I165" s="85">
        <v>18126.240000000002</v>
      </c>
      <c r="J165" s="85">
        <v>17909.68</v>
      </c>
      <c r="K165" s="85">
        <v>17241.96</v>
      </c>
      <c r="L165" s="85">
        <v>13600.48</v>
      </c>
      <c r="M165" s="85">
        <v>14487.65</v>
      </c>
      <c r="N165" s="85">
        <v>14649.44</v>
      </c>
      <c r="O165" s="85">
        <v>14453.45</v>
      </c>
      <c r="P165" s="85">
        <v>14682.15</v>
      </c>
      <c r="Q165" s="85">
        <v>15035.08</v>
      </c>
      <c r="R165" s="85">
        <v>15321.71</v>
      </c>
      <c r="S165" s="85">
        <v>16218.26</v>
      </c>
      <c r="T165" s="85">
        <v>16944.47</v>
      </c>
      <c r="U165" s="85">
        <v>14950.37</v>
      </c>
      <c r="V165" s="85">
        <v>14993.11</v>
      </c>
      <c r="W165" s="85">
        <v>15063.59</v>
      </c>
    </row>
    <row r="166" spans="1:23" x14ac:dyDescent="0.25">
      <c r="A166" t="s">
        <v>169</v>
      </c>
      <c r="F166">
        <v>294.38</v>
      </c>
    </row>
    <row r="167" spans="1:23" x14ac:dyDescent="0.25">
      <c r="A167" t="s">
        <v>237</v>
      </c>
    </row>
    <row r="168" spans="1:23" x14ac:dyDescent="0.25">
      <c r="A168" t="s">
        <v>170</v>
      </c>
      <c r="B168" s="85">
        <v>330366.99</v>
      </c>
      <c r="F168" s="85">
        <v>361221.2</v>
      </c>
    </row>
    <row r="169" spans="1:23" x14ac:dyDescent="0.25">
      <c r="A169" t="s">
        <v>238</v>
      </c>
    </row>
    <row r="170" spans="1:23" x14ac:dyDescent="0.25">
      <c r="A170" t="s">
        <v>30</v>
      </c>
      <c r="B170" s="85">
        <v>260444.44</v>
      </c>
      <c r="C170" s="85">
        <v>270027.33</v>
      </c>
      <c r="D170" s="85">
        <v>279738.64</v>
      </c>
      <c r="E170" s="85">
        <v>269934.02</v>
      </c>
      <c r="F170" s="85">
        <v>284125.55</v>
      </c>
      <c r="G170" s="85">
        <v>298158.90000000002</v>
      </c>
      <c r="H170" s="85">
        <v>289867.88</v>
      </c>
      <c r="I170" s="85">
        <v>301298.99</v>
      </c>
      <c r="J170" s="85">
        <v>309435.84000000003</v>
      </c>
      <c r="K170" s="85">
        <v>334389.75</v>
      </c>
      <c r="L170" s="85">
        <v>348823.68</v>
      </c>
      <c r="M170" s="85">
        <v>345798.55</v>
      </c>
      <c r="N170" s="85">
        <v>363682.89</v>
      </c>
      <c r="O170" s="85">
        <v>372115.69</v>
      </c>
      <c r="P170" s="85">
        <v>385372.19</v>
      </c>
      <c r="Q170" s="85">
        <v>399208.92</v>
      </c>
      <c r="R170" s="85">
        <v>391448.64</v>
      </c>
      <c r="S170" s="85">
        <v>397258.64</v>
      </c>
      <c r="T170" s="85">
        <v>364362.29</v>
      </c>
      <c r="U170" s="85">
        <v>326423.59000000003</v>
      </c>
      <c r="V170" s="85">
        <v>313569.53000000003</v>
      </c>
      <c r="W170" s="85">
        <v>312195.78000000003</v>
      </c>
    </row>
    <row r="171" spans="1:23" x14ac:dyDescent="0.25">
      <c r="A171" t="s">
        <v>86</v>
      </c>
      <c r="E171" s="85">
        <v>406576</v>
      </c>
      <c r="F171" s="85">
        <v>57479.96</v>
      </c>
      <c r="G171" s="85">
        <v>408207</v>
      </c>
      <c r="L171" s="85">
        <v>12588.56</v>
      </c>
    </row>
    <row r="172" spans="1:23" x14ac:dyDescent="0.25">
      <c r="A172" t="s">
        <v>87</v>
      </c>
      <c r="G172" s="85">
        <v>71970</v>
      </c>
      <c r="L172" s="85">
        <v>77220.600000000006</v>
      </c>
    </row>
    <row r="173" spans="1:23" x14ac:dyDescent="0.25">
      <c r="A173" t="s">
        <v>138</v>
      </c>
      <c r="O173" s="85">
        <v>4870.7299999999996</v>
      </c>
    </row>
    <row r="174" spans="1:23" x14ac:dyDescent="0.25">
      <c r="A174" t="s">
        <v>88</v>
      </c>
      <c r="F174" s="85">
        <v>4285.62</v>
      </c>
    </row>
    <row r="175" spans="1:23" x14ac:dyDescent="0.25">
      <c r="A175" t="s">
        <v>32</v>
      </c>
      <c r="B175" s="85">
        <v>34027.339999999997</v>
      </c>
      <c r="C175" s="85">
        <v>34224.589999999997</v>
      </c>
      <c r="D175" s="85">
        <v>36064.71</v>
      </c>
      <c r="E175" s="85">
        <v>40555.07</v>
      </c>
      <c r="F175" s="85">
        <v>40315.99</v>
      </c>
      <c r="G175" s="85">
        <v>36272.629999999997</v>
      </c>
      <c r="H175" s="85">
        <v>38974.5</v>
      </c>
      <c r="I175" s="85">
        <v>34153.839999999997</v>
      </c>
      <c r="J175" s="85">
        <v>33037.85</v>
      </c>
      <c r="K175" s="85">
        <v>29819.23</v>
      </c>
      <c r="L175" s="85">
        <v>26058.67</v>
      </c>
      <c r="M175" s="85">
        <v>28651.57</v>
      </c>
      <c r="N175" s="85">
        <v>28129.66</v>
      </c>
      <c r="O175" s="85">
        <v>30961.51</v>
      </c>
      <c r="P175" s="85">
        <v>35967.1</v>
      </c>
      <c r="Q175" s="85">
        <v>36010.559999999998</v>
      </c>
      <c r="R175" s="85">
        <v>31695.65</v>
      </c>
      <c r="S175" s="85">
        <v>30519.8</v>
      </c>
      <c r="T175" s="85">
        <v>27127.42</v>
      </c>
      <c r="U175" s="85">
        <v>23824.16</v>
      </c>
      <c r="V175" s="85">
        <v>29941.75</v>
      </c>
      <c r="W175" s="85">
        <v>25173.73</v>
      </c>
    </row>
    <row r="176" spans="1:23" x14ac:dyDescent="0.25">
      <c r="A176" t="s">
        <v>33</v>
      </c>
      <c r="B176" s="85">
        <v>51078.27</v>
      </c>
      <c r="C176" s="85">
        <v>52732.160000000003</v>
      </c>
      <c r="D176" s="85">
        <v>52360.84</v>
      </c>
      <c r="E176" s="85">
        <v>48398.96</v>
      </c>
      <c r="F176" s="85">
        <v>48463.88</v>
      </c>
      <c r="G176" s="85">
        <v>48536.57</v>
      </c>
      <c r="H176" s="85">
        <v>49583.199999999997</v>
      </c>
      <c r="I176" s="85">
        <v>48168.81</v>
      </c>
      <c r="J176" s="85">
        <v>49735.32</v>
      </c>
      <c r="K176" s="85">
        <v>50565.46</v>
      </c>
      <c r="L176" s="85">
        <v>51833.05</v>
      </c>
      <c r="M176" s="85">
        <v>54137.279999999999</v>
      </c>
      <c r="N176" s="85">
        <v>52748.37</v>
      </c>
      <c r="O176" s="85">
        <v>51477.72</v>
      </c>
      <c r="P176" s="85">
        <v>50892.11</v>
      </c>
      <c r="Q176" s="85">
        <v>52329.73</v>
      </c>
      <c r="R176" s="85">
        <v>52248</v>
      </c>
      <c r="S176" s="85">
        <v>50196.46</v>
      </c>
      <c r="T176" s="85">
        <v>52930.83</v>
      </c>
      <c r="U176" s="85">
        <v>51605.2</v>
      </c>
      <c r="V176" s="85">
        <v>53213.599999999999</v>
      </c>
      <c r="W176" s="85">
        <v>48130.67</v>
      </c>
    </row>
    <row r="177" spans="1:23" x14ac:dyDescent="0.25">
      <c r="A177" t="s">
        <v>239</v>
      </c>
    </row>
    <row r="178" spans="1:23" x14ac:dyDescent="0.25">
      <c r="A178" t="s">
        <v>34</v>
      </c>
      <c r="B178" s="85">
        <v>22265</v>
      </c>
      <c r="C178" s="85">
        <v>22076</v>
      </c>
      <c r="D178" s="85">
        <v>18394.900000000001</v>
      </c>
      <c r="E178" s="85">
        <v>16119</v>
      </c>
      <c r="F178" s="85">
        <v>10206</v>
      </c>
      <c r="G178" s="85">
        <v>7649</v>
      </c>
      <c r="H178" s="85">
        <v>6013</v>
      </c>
      <c r="I178" s="85">
        <v>6059</v>
      </c>
      <c r="J178" s="85">
        <v>5160</v>
      </c>
      <c r="K178" s="85">
        <v>4896</v>
      </c>
      <c r="L178" s="85">
        <v>4873</v>
      </c>
      <c r="M178" s="85">
        <v>5098</v>
      </c>
      <c r="N178" s="85">
        <v>5264</v>
      </c>
      <c r="O178" s="85">
        <v>5570</v>
      </c>
      <c r="P178" s="85">
        <v>6344</v>
      </c>
      <c r="Q178" s="85">
        <v>5812</v>
      </c>
      <c r="R178" s="85">
        <v>6372</v>
      </c>
      <c r="S178" s="85">
        <v>5540</v>
      </c>
      <c r="T178" s="85">
        <v>5588</v>
      </c>
      <c r="U178" s="85">
        <v>6176</v>
      </c>
      <c r="V178" s="85">
        <v>6092</v>
      </c>
    </row>
    <row r="179" spans="1:23" x14ac:dyDescent="0.25">
      <c r="A179" t="s">
        <v>139</v>
      </c>
      <c r="F179" s="85">
        <v>285843.95</v>
      </c>
      <c r="L179" s="85">
        <v>229056.37</v>
      </c>
    </row>
    <row r="180" spans="1:23" x14ac:dyDescent="0.25">
      <c r="A180" t="s">
        <v>235</v>
      </c>
      <c r="B180" s="85">
        <v>11911.25</v>
      </c>
      <c r="C180" s="85">
        <v>10848.02</v>
      </c>
      <c r="D180" s="85">
        <v>10462.040000000001</v>
      </c>
      <c r="E180" s="85">
        <v>11063.73</v>
      </c>
      <c r="F180" s="85">
        <v>10426.36</v>
      </c>
      <c r="G180" s="85">
        <v>10214.49</v>
      </c>
      <c r="H180" s="85">
        <v>9804.4</v>
      </c>
      <c r="I180" s="85">
        <v>10128.64</v>
      </c>
      <c r="J180" s="85">
        <v>10591.12</v>
      </c>
      <c r="K180" s="85">
        <v>10266.26</v>
      </c>
      <c r="L180" s="85">
        <v>11053.37</v>
      </c>
      <c r="M180" s="85">
        <v>9767.44</v>
      </c>
      <c r="N180" s="85">
        <v>9614.18</v>
      </c>
      <c r="O180" s="85">
        <v>11306.97</v>
      </c>
      <c r="P180" s="85">
        <v>11428.43</v>
      </c>
      <c r="Q180" s="85">
        <v>11939.32</v>
      </c>
      <c r="R180" s="85">
        <v>11008.28</v>
      </c>
      <c r="S180" s="85">
        <v>12176.56</v>
      </c>
      <c r="T180" s="85">
        <v>11710.54</v>
      </c>
      <c r="U180" s="85">
        <v>10340.23</v>
      </c>
    </row>
    <row r="181" spans="1:23" x14ac:dyDescent="0.25">
      <c r="A181" t="s">
        <v>236</v>
      </c>
      <c r="V181" s="85">
        <v>1482.62</v>
      </c>
    </row>
    <row r="182" spans="1:23" x14ac:dyDescent="0.25">
      <c r="A182" t="s">
        <v>89</v>
      </c>
      <c r="D182" s="85">
        <v>18333.939999999999</v>
      </c>
      <c r="E182" s="85">
        <v>21598.45</v>
      </c>
      <c r="F182" s="85">
        <v>23182.36</v>
      </c>
      <c r="G182" s="85">
        <v>25292.400000000001</v>
      </c>
      <c r="H182" s="85">
        <v>28546.880000000001</v>
      </c>
      <c r="I182" s="85">
        <v>33411.5</v>
      </c>
      <c r="J182" s="85">
        <v>34406.61</v>
      </c>
      <c r="L182" s="85">
        <v>13246.47</v>
      </c>
    </row>
    <row r="183" spans="1:23" x14ac:dyDescent="0.25">
      <c r="A183" t="s">
        <v>140</v>
      </c>
      <c r="F183">
        <v>-80.41</v>
      </c>
      <c r="L183" s="85">
        <v>-1585.2</v>
      </c>
    </row>
    <row r="184" spans="1:23" x14ac:dyDescent="0.25">
      <c r="A184" t="s">
        <v>90</v>
      </c>
      <c r="B184" s="85">
        <v>14510.03</v>
      </c>
    </row>
    <row r="185" spans="1:23" x14ac:dyDescent="0.25">
      <c r="A185" t="s">
        <v>91</v>
      </c>
      <c r="F185" s="85">
        <v>23368.06</v>
      </c>
      <c r="L185" s="85">
        <v>32095.86</v>
      </c>
    </row>
    <row r="186" spans="1:23" x14ac:dyDescent="0.25">
      <c r="A186" t="s">
        <v>92</v>
      </c>
      <c r="B186" s="85">
        <v>144364.14000000001</v>
      </c>
      <c r="C186" s="85">
        <v>155293.42000000001</v>
      </c>
      <c r="D186" s="85">
        <v>167721.79</v>
      </c>
      <c r="E186" s="85">
        <v>176656.59</v>
      </c>
      <c r="F186" s="85">
        <v>170653.09</v>
      </c>
      <c r="G186" s="85">
        <v>191249.07</v>
      </c>
      <c r="H186" s="85">
        <v>212100.22</v>
      </c>
      <c r="I186" s="85">
        <v>223891.55</v>
      </c>
      <c r="J186" s="85">
        <v>224487.9</v>
      </c>
      <c r="K186" s="85">
        <v>224571.55</v>
      </c>
      <c r="L186" s="85">
        <v>248032.23</v>
      </c>
      <c r="M186" s="85">
        <v>227044.7</v>
      </c>
      <c r="N186" s="85">
        <v>235976.74</v>
      </c>
      <c r="O186" s="85">
        <v>250924.3</v>
      </c>
      <c r="P186" s="85">
        <v>260654.11</v>
      </c>
      <c r="Q186" s="85">
        <v>281011.58</v>
      </c>
      <c r="R186" s="85">
        <v>298826.07</v>
      </c>
      <c r="S186" s="85">
        <v>330177.58</v>
      </c>
      <c r="T186" s="85">
        <v>312133.69</v>
      </c>
      <c r="U186" s="85">
        <v>314800.38</v>
      </c>
      <c r="V186" s="85">
        <v>345646.57</v>
      </c>
      <c r="W186" s="85">
        <v>363264.68</v>
      </c>
    </row>
    <row r="187" spans="1:23" x14ac:dyDescent="0.25">
      <c r="A187" t="s">
        <v>93</v>
      </c>
      <c r="F187" s="85">
        <v>34901.24</v>
      </c>
      <c r="L187" s="85">
        <v>50102.29</v>
      </c>
      <c r="P187" s="85">
        <v>74578.52</v>
      </c>
    </row>
    <row r="188" spans="1:23" x14ac:dyDescent="0.25">
      <c r="A188" t="s">
        <v>172</v>
      </c>
      <c r="F188">
        <v>5.56</v>
      </c>
    </row>
    <row r="189" spans="1:23" x14ac:dyDescent="0.25">
      <c r="A189" t="s">
        <v>141</v>
      </c>
      <c r="F189" s="85">
        <v>49799.86</v>
      </c>
      <c r="L189" s="85">
        <v>38053.78</v>
      </c>
    </row>
    <row r="190" spans="1:23" x14ac:dyDescent="0.25">
      <c r="A190" t="s">
        <v>94</v>
      </c>
      <c r="B190" s="85">
        <v>874615.54</v>
      </c>
      <c r="C190" s="85">
        <v>755473.49</v>
      </c>
      <c r="D190" s="85">
        <v>678847.56</v>
      </c>
      <c r="E190" s="85">
        <v>602995.56999999995</v>
      </c>
      <c r="F190" s="85">
        <v>512042.37</v>
      </c>
      <c r="G190" s="85">
        <v>467964.99</v>
      </c>
      <c r="H190" s="85">
        <v>414166.17</v>
      </c>
      <c r="I190" s="85">
        <v>413056.27</v>
      </c>
      <c r="J190" s="85">
        <v>390308.79</v>
      </c>
      <c r="K190" s="85">
        <v>368898.71</v>
      </c>
      <c r="L190" s="85">
        <v>363010.45</v>
      </c>
      <c r="M190" s="85">
        <v>378221.08</v>
      </c>
      <c r="N190" s="85">
        <v>380921.78</v>
      </c>
      <c r="O190" s="85">
        <v>379064.59</v>
      </c>
      <c r="P190" s="85">
        <v>391695.29</v>
      </c>
      <c r="Q190" s="85">
        <v>390084.44</v>
      </c>
      <c r="R190" s="85">
        <v>401669.95</v>
      </c>
      <c r="S190" s="85">
        <v>392431.61</v>
      </c>
      <c r="T190" s="85">
        <v>418691.39</v>
      </c>
      <c r="U190" s="85">
        <v>351831.89</v>
      </c>
      <c r="V190" s="85">
        <v>350069.5</v>
      </c>
      <c r="W190" s="85">
        <v>403030.57</v>
      </c>
    </row>
    <row r="191" spans="1:23" x14ac:dyDescent="0.25">
      <c r="A191" t="s">
        <v>142</v>
      </c>
      <c r="F191" s="85">
        <v>126208.7</v>
      </c>
      <c r="L191" s="85">
        <v>120169</v>
      </c>
      <c r="Q191" s="85">
        <v>182085</v>
      </c>
    </row>
    <row r="192" spans="1:23" x14ac:dyDescent="0.25">
      <c r="A192" t="s">
        <v>240</v>
      </c>
      <c r="B192" s="85">
        <v>785291.27</v>
      </c>
      <c r="C192" s="85">
        <v>793196.82</v>
      </c>
      <c r="D192" s="85">
        <v>770928.39</v>
      </c>
      <c r="E192" s="85">
        <v>750929.64</v>
      </c>
      <c r="F192" s="85">
        <v>740594.95</v>
      </c>
      <c r="G192" s="85">
        <v>734205.22</v>
      </c>
      <c r="H192" s="85">
        <v>755312.8</v>
      </c>
      <c r="I192" s="85">
        <v>731256.36</v>
      </c>
      <c r="J192" s="85">
        <v>730154.14</v>
      </c>
      <c r="K192" s="85">
        <v>700707.12</v>
      </c>
      <c r="L192" s="85">
        <v>702342.67</v>
      </c>
      <c r="M192" s="85">
        <v>706746.81</v>
      </c>
      <c r="N192" s="85">
        <v>686426.33</v>
      </c>
      <c r="O192" s="85">
        <v>693205.46</v>
      </c>
      <c r="P192" s="85">
        <v>689893.94</v>
      </c>
      <c r="Q192" s="85">
        <v>682586.7</v>
      </c>
      <c r="R192" s="85">
        <v>677986.67</v>
      </c>
      <c r="S192" s="85">
        <v>667257.51</v>
      </c>
      <c r="T192" s="85">
        <v>644602</v>
      </c>
      <c r="U192" s="85">
        <v>589993.94999999995</v>
      </c>
      <c r="V192" s="85">
        <v>605969.26</v>
      </c>
      <c r="W192" s="85">
        <v>561787.97</v>
      </c>
    </row>
    <row r="193" spans="1:23" x14ac:dyDescent="0.25">
      <c r="A193" t="s">
        <v>241</v>
      </c>
      <c r="B193" s="85">
        <v>129729.17</v>
      </c>
      <c r="F193" s="85">
        <v>952799.64</v>
      </c>
    </row>
    <row r="194" spans="1:23" x14ac:dyDescent="0.25">
      <c r="A194" t="s">
        <v>242</v>
      </c>
      <c r="B194" s="85">
        <v>5402124.3700000001</v>
      </c>
      <c r="C194" s="85">
        <v>5389359.9199999999</v>
      </c>
      <c r="D194" s="85">
        <v>5499221.9500000002</v>
      </c>
      <c r="E194" s="85">
        <v>5662079.2800000003</v>
      </c>
      <c r="F194" s="85">
        <v>5681124.8300000001</v>
      </c>
      <c r="G194" s="85">
        <v>5809163.1200000001</v>
      </c>
      <c r="H194" s="85">
        <v>6011401.4199999999</v>
      </c>
      <c r="I194" s="85">
        <v>6101183.6699999999</v>
      </c>
      <c r="J194" s="85">
        <v>6159871.6500000004</v>
      </c>
      <c r="K194" s="85">
        <v>6301069.1600000001</v>
      </c>
      <c r="L194" s="85">
        <v>6414839.3399999999</v>
      </c>
      <c r="M194" s="85">
        <v>6245127.1900000004</v>
      </c>
      <c r="N194" s="85">
        <v>6155974.5700000003</v>
      </c>
      <c r="O194" s="85">
        <v>6097768.71</v>
      </c>
      <c r="P194" s="85">
        <v>6198544.29</v>
      </c>
      <c r="Q194" s="85">
        <v>6223063.9500000002</v>
      </c>
      <c r="R194" s="85">
        <v>6147984.0300000003</v>
      </c>
      <c r="S194" s="85">
        <v>6317291.7599999998</v>
      </c>
      <c r="T194" s="85">
        <v>6137077.3600000003</v>
      </c>
      <c r="U194" s="85">
        <v>5701247</v>
      </c>
      <c r="V194" s="85">
        <v>5906734.1600000001</v>
      </c>
      <c r="W194" s="85">
        <v>5772687.3499999996</v>
      </c>
    </row>
    <row r="195" spans="1:23" x14ac:dyDescent="0.25">
      <c r="A195" t="s">
        <v>143</v>
      </c>
      <c r="B195" s="85">
        <v>29209.71</v>
      </c>
      <c r="F195" s="85">
        <v>32056.59</v>
      </c>
      <c r="J195" s="85">
        <v>27280.05</v>
      </c>
      <c r="L195" s="85">
        <v>28287.68</v>
      </c>
      <c r="N195" s="85">
        <v>24887.38</v>
      </c>
      <c r="P195" s="85">
        <v>25929.54</v>
      </c>
    </row>
    <row r="196" spans="1:23" x14ac:dyDescent="0.25">
      <c r="A196" t="s">
        <v>37</v>
      </c>
      <c r="B196" s="85">
        <v>181334.23</v>
      </c>
      <c r="C196" s="85">
        <v>184186.4</v>
      </c>
      <c r="D196" s="85">
        <v>177126.21</v>
      </c>
      <c r="E196" s="85">
        <v>205572.21</v>
      </c>
      <c r="F196" s="85">
        <v>185645.7</v>
      </c>
      <c r="G196" s="85">
        <v>185485.05</v>
      </c>
      <c r="H196" s="85">
        <v>190096.42</v>
      </c>
      <c r="I196" s="85">
        <v>179004.72</v>
      </c>
      <c r="J196" s="85">
        <v>174484.23</v>
      </c>
      <c r="K196" s="85">
        <v>183304.6</v>
      </c>
      <c r="L196" s="85">
        <v>200149.06</v>
      </c>
      <c r="M196" s="85">
        <v>203204.72</v>
      </c>
      <c r="N196" s="85">
        <v>207371.69</v>
      </c>
      <c r="O196" s="85">
        <v>204732.98</v>
      </c>
      <c r="P196" s="85">
        <v>201971.15</v>
      </c>
      <c r="Q196" s="85">
        <v>200254.58</v>
      </c>
    </row>
    <row r="197" spans="1:23" x14ac:dyDescent="0.25">
      <c r="A197" t="s">
        <v>144</v>
      </c>
      <c r="F197">
        <v>298.23</v>
      </c>
    </row>
    <row r="198" spans="1:23" x14ac:dyDescent="0.25">
      <c r="A198" t="s">
        <v>182</v>
      </c>
      <c r="K198" s="85">
        <v>177901.44</v>
      </c>
    </row>
    <row r="199" spans="1:23" x14ac:dyDescent="0.25">
      <c r="A199" t="s">
        <v>96</v>
      </c>
      <c r="F199" s="85">
        <v>103842.46</v>
      </c>
      <c r="L199" s="85">
        <v>150899.73000000001</v>
      </c>
      <c r="V199" s="85">
        <v>246830.63</v>
      </c>
    </row>
    <row r="200" spans="1:23" x14ac:dyDescent="0.25">
      <c r="A200" t="s">
        <v>97</v>
      </c>
      <c r="G200" s="85">
        <v>8199.93</v>
      </c>
      <c r="L200" s="85">
        <v>24240.77</v>
      </c>
    </row>
    <row r="201" spans="1:23" x14ac:dyDescent="0.25">
      <c r="A201" t="s">
        <v>98</v>
      </c>
      <c r="F201" s="85">
        <v>36228.01</v>
      </c>
      <c r="L201" s="85">
        <v>54715.08</v>
      </c>
    </row>
    <row r="202" spans="1:23" x14ac:dyDescent="0.25">
      <c r="A202" t="s">
        <v>145</v>
      </c>
      <c r="F202" s="85">
        <v>-34645.230000000003</v>
      </c>
      <c r="L202" s="85">
        <v>-19493.919999999998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GHG2015</vt:lpstr>
      <vt:lpstr>GHG2010TS</vt:lpstr>
      <vt:lpstr>Workings</vt:lpstr>
      <vt:lpstr>UNFCCC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2016-02-25T21:37:32Z</cp:lastPrinted>
  <dcterms:created xsi:type="dcterms:W3CDTF">1996-10-14T23:33:28Z</dcterms:created>
  <dcterms:modified xsi:type="dcterms:W3CDTF">2016-03-18T17:24:20Z</dcterms:modified>
</cp:coreProperties>
</file>